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EF4CD8A3-6229-4AB9-99A8-6616D1ED6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Sem_I!$A$1:$N$27</definedName>
    <definedName name="_xlnm.Print_Area" localSheetId="1">Sem_II!$A$1:$N$27</definedName>
    <definedName name="_xlnm.Print_Area" localSheetId="2">Sem_III!$A$1:$N$30</definedName>
    <definedName name="_xlnm.Print_Area" localSheetId="3">Sem_IV!$A$1:$N$27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6" l="1"/>
  <c r="D26" i="26"/>
  <c r="B26" i="26"/>
  <c r="D23" i="26"/>
  <c r="C23" i="26"/>
  <c r="D22" i="26"/>
  <c r="C22" i="26"/>
  <c r="D21" i="26"/>
  <c r="C21" i="26"/>
  <c r="K17" i="26"/>
  <c r="L17" i="26" s="1"/>
  <c r="K16" i="26"/>
  <c r="L16" i="26" s="1"/>
  <c r="N14" i="26"/>
  <c r="M14" i="26"/>
  <c r="I14" i="26"/>
  <c r="H14" i="26"/>
  <c r="G14" i="26"/>
  <c r="F14" i="26"/>
  <c r="I13" i="26"/>
  <c r="H13" i="26"/>
  <c r="G13" i="26"/>
  <c r="F13" i="26"/>
  <c r="E13" i="26"/>
  <c r="K12" i="26"/>
  <c r="L12" i="26" s="1"/>
  <c r="K10" i="26"/>
  <c r="L10" i="26" s="1"/>
  <c r="L9" i="26"/>
  <c r="K9" i="26"/>
  <c r="K4" i="26"/>
  <c r="C4" i="26"/>
  <c r="K3" i="26"/>
  <c r="C3" i="26"/>
  <c r="L2" i="26"/>
  <c r="K2" i="26"/>
  <c r="K29" i="25"/>
  <c r="D29" i="25"/>
  <c r="B29" i="25"/>
  <c r="D26" i="25"/>
  <c r="C26" i="25"/>
  <c r="D25" i="25"/>
  <c r="C25" i="25"/>
  <c r="D24" i="25"/>
  <c r="C24" i="25"/>
  <c r="K22" i="25"/>
  <c r="L22" i="25" s="1"/>
  <c r="K21" i="25"/>
  <c r="L21" i="25" s="1"/>
  <c r="N19" i="25"/>
  <c r="M19" i="25"/>
  <c r="I19" i="25"/>
  <c r="H19" i="25"/>
  <c r="G19" i="25"/>
  <c r="F19" i="25"/>
  <c r="I18" i="25"/>
  <c r="H18" i="25"/>
  <c r="G18" i="25"/>
  <c r="F18" i="25"/>
  <c r="E18" i="25"/>
  <c r="K16" i="25"/>
  <c r="L16" i="25" s="1"/>
  <c r="K14" i="25"/>
  <c r="L14" i="25" s="1"/>
  <c r="K13" i="25"/>
  <c r="L13" i="25" s="1"/>
  <c r="K12" i="25"/>
  <c r="L12" i="25" s="1"/>
  <c r="K11" i="25"/>
  <c r="L11" i="25" s="1"/>
  <c r="K10" i="25"/>
  <c r="L10" i="25" s="1"/>
  <c r="K9" i="25"/>
  <c r="K4" i="25"/>
  <c r="C4" i="25"/>
  <c r="K3" i="25"/>
  <c r="C3" i="25"/>
  <c r="K2" i="25"/>
  <c r="K13" i="26" l="1"/>
  <c r="K18" i="25"/>
  <c r="L13" i="26"/>
  <c r="L9" i="25"/>
  <c r="L18" i="25" s="1"/>
  <c r="F17" i="24" l="1"/>
  <c r="H17" i="24"/>
  <c r="I17" i="24"/>
  <c r="H18" i="14"/>
  <c r="F18" i="14"/>
  <c r="G18" i="14"/>
  <c r="D24" i="24" l="1"/>
  <c r="D23" i="24"/>
  <c r="D22" i="24"/>
  <c r="K20" i="24"/>
  <c r="L20" i="24" s="1"/>
  <c r="K19" i="24"/>
  <c r="L19" i="24" s="1"/>
  <c r="K14" i="24"/>
  <c r="K12" i="24"/>
  <c r="L12" i="24" s="1"/>
  <c r="K11" i="24"/>
  <c r="K10" i="24"/>
  <c r="K9" i="24"/>
  <c r="K15" i="14"/>
  <c r="K9" i="14"/>
  <c r="K10" i="14"/>
  <c r="L10" i="14" s="1"/>
  <c r="K11" i="14"/>
  <c r="L11" i="14" s="1"/>
  <c r="K13" i="14"/>
  <c r="L13" i="14" s="1"/>
  <c r="K12" i="14"/>
  <c r="L12" i="14" s="1"/>
  <c r="D24" i="14"/>
  <c r="D22" i="14"/>
  <c r="D23" i="14"/>
  <c r="K20" i="14"/>
  <c r="L20" i="14" s="1"/>
  <c r="C24" i="24" l="1"/>
  <c r="K27" i="24"/>
  <c r="D27" i="24"/>
  <c r="B27" i="24"/>
  <c r="C23" i="24"/>
  <c r="C22" i="24"/>
  <c r="C4" i="24"/>
  <c r="L3" i="24"/>
  <c r="K4" i="24"/>
  <c r="K3" i="24"/>
  <c r="K2" i="24"/>
  <c r="C3" i="24"/>
  <c r="L2" i="24"/>
  <c r="N17" i="24"/>
  <c r="M17" i="24"/>
  <c r="G17" i="24"/>
  <c r="I16" i="24"/>
  <c r="H16" i="24"/>
  <c r="G16" i="24"/>
  <c r="F16" i="24"/>
  <c r="E16" i="24"/>
  <c r="L14" i="24"/>
  <c r="L11" i="24"/>
  <c r="L10" i="24"/>
  <c r="L9" i="24"/>
  <c r="L16" i="24" l="1"/>
  <c r="K16" i="24"/>
  <c r="N18" i="14"/>
  <c r="M18" i="14"/>
  <c r="I18" i="14"/>
  <c r="I17" i="14"/>
  <c r="H17" i="14"/>
  <c r="G17" i="14"/>
  <c r="F17" i="14"/>
  <c r="E17" i="14"/>
  <c r="L15" i="14"/>
  <c r="L9" i="14" l="1"/>
  <c r="L17" i="14" s="1"/>
  <c r="K17" i="14"/>
</calcChain>
</file>

<file path=xl/sharedStrings.xml><?xml version="1.0" encoding="utf-8"?>
<sst xmlns="http://schemas.openxmlformats.org/spreadsheetml/2006/main" count="257" uniqueCount="113">
  <si>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</si>
  <si>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</si>
  <si>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</si>
  <si>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</si>
  <si>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</si>
  <si>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</si>
  <si>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</si>
  <si>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</si>
  <si>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</si>
  <si>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</si>
  <si>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</si>
  <si>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</si>
  <si>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</si>
  <si>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</si>
  <si>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</si>
  <si>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</si>
  <si>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</si>
  <si>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</si>
  <si>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</si>
  <si>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</si>
  <si>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</si>
  <si>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</si>
  <si>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</si>
  <si>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</si>
  <si>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</si>
  <si>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</si>
  <si>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</si>
  <si>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</si>
  <si>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</si>
  <si>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</si>
  <si>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</si>
  <si>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</si>
  <si>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</si>
  <si>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</si>
  <si>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</si>
  <si>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</si>
  <si>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</si>
  <si>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</si>
  <si>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</si>
  <si>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</si>
  <si>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</si>
  <si>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</si>
  <si>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</si>
  <si>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</si>
  <si>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</si>
  <si>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</si>
  <si>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</si>
  <si>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</si>
  <si>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</si>
  <si>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</si>
  <si>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</si>
  <si>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</si>
  <si>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</si>
  <si>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</si>
  <si>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</si>
  <si>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</si>
  <si>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10.F.09.O.004</t>
  </si>
  <si>
    <t>10.S.09.O.005</t>
  </si>
  <si>
    <t>10.C.09.L.001</t>
  </si>
  <si>
    <t>10.S.10.O.004</t>
  </si>
  <si>
    <t>10.C.10.L.001</t>
  </si>
  <si>
    <t>10.C.10.L.002</t>
  </si>
  <si>
    <t>10.S.11.O.001</t>
  </si>
  <si>
    <t>10.S.11.O.003</t>
  </si>
  <si>
    <t>10.S.11.O.005</t>
  </si>
  <si>
    <t>10.S.11.A.001</t>
  </si>
  <si>
    <t>10.C.11.L.001</t>
  </si>
  <si>
    <t>10.C.11.L.002</t>
  </si>
  <si>
    <t>Etică și integritate academică</t>
  </si>
  <si>
    <t>10.S.12.O.001</t>
  </si>
  <si>
    <t>10.C.12.L.001</t>
  </si>
  <si>
    <t>10.C.12.L.002</t>
  </si>
  <si>
    <t>10.F.09.O.001</t>
  </si>
  <si>
    <t>10.D.09.A.001</t>
  </si>
  <si>
    <t>10.D.09.A.002</t>
  </si>
  <si>
    <t>10.S.10.O.003</t>
  </si>
  <si>
    <t>Ştiinţa şi expertizarea materialelor metalice avansate</t>
  </si>
  <si>
    <t>Iulian Vasile ANTONIAC</t>
  </si>
  <si>
    <t>Elemente de fizica stării solide</t>
  </si>
  <si>
    <t>10.D.09.O.002</t>
  </si>
  <si>
    <t>Metode de analiză şi testare a materialelor</t>
  </si>
  <si>
    <t>10.S.09.O.003</t>
  </si>
  <si>
    <t>Medii controlate la procesarea termică a materialelor</t>
  </si>
  <si>
    <t xml:space="preserve">Microscopie cantitativă </t>
  </si>
  <si>
    <t>Microscopie electronică şi microanaliză</t>
  </si>
  <si>
    <t>Materiale ceramice</t>
  </si>
  <si>
    <t>10.D.10.O.001</t>
  </si>
  <si>
    <t>Structura şi proprietăţile materialelor</t>
  </si>
  <si>
    <t>10.D.10.O.002</t>
  </si>
  <si>
    <t>Transformări structurale şi tratamente termice moderne</t>
  </si>
  <si>
    <t>Proiectarea materialelor cu proprietăţi prestabilite</t>
  </si>
  <si>
    <t>10.S.10.A.001</t>
  </si>
  <si>
    <t>Rafinarea topiturilor metalice</t>
  </si>
  <si>
    <t>10.S.10.A.002</t>
  </si>
  <si>
    <t>Materiale carbonice</t>
  </si>
  <si>
    <t>Concepte moderne privind mecanica ruperii materialelor</t>
  </si>
  <si>
    <t>10.D.11.O.002</t>
  </si>
  <si>
    <t>Proprietăţile termofizice ale materialelor</t>
  </si>
  <si>
    <t>Cinetica cristalizării şi dezvoltarea microstructurii în sistemele metalice</t>
  </si>
  <si>
    <t>10.D.11.O.004</t>
  </si>
  <si>
    <t>Managementul calităţii încercării materialelor</t>
  </si>
  <si>
    <t>Nanomateriale şi nanotehnologii</t>
  </si>
  <si>
    <t>10.S.11.A.002</t>
  </si>
  <si>
    <t>Materiale sinterizate</t>
  </si>
  <si>
    <t>10 ECTS</t>
  </si>
  <si>
    <t>Ingineria materialelor</t>
  </si>
  <si>
    <t>2024 - 2025</t>
  </si>
  <si>
    <t>Materiale avansate pentru construcţia de maşini şi aeronautică și electronică</t>
  </si>
  <si>
    <t>10.S.11.O.006</t>
  </si>
  <si>
    <t>Practică de cercetare III</t>
  </si>
  <si>
    <t>10.C.12.O.002</t>
  </si>
  <si>
    <t>Practică de cercetare I</t>
  </si>
  <si>
    <t>Practică de cercetare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</si>
</sst>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0" fillId="0" borderId="62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0" fillId="0" borderId="53" xfId="0" applyBorder="1" applyAlignment="1">
      <alignment horizontal="left" vertical="center" wrapText="1"/>
    </xf>
    <xf numFmtId="0" fontId="6" fillId="0" borderId="22" xfId="0" applyFont="1" applyBorder="1" applyAlignment="1">
      <alignment horizontal="center"/>
    </xf>
    <xf numFmtId="10" fontId="0" fillId="0" borderId="0" xfId="0" applyNumberFormat="1"/>
    <xf numFmtId="10" fontId="4" fillId="0" borderId="0" xfId="0" applyNumberFormat="1" applyFont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64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37306</xdr:colOff>
      <xdr:row>0</xdr:row>
      <xdr:rowOff>0</xdr:rowOff>
    </xdr:from>
    <xdr:to>
      <xdr:col>1</xdr:col>
      <xdr:colOff>802481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6869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291213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13494</xdr:colOff>
      <xdr:row>0</xdr:row>
      <xdr:rowOff>0</xdr:rowOff>
    </xdr:from>
    <xdr:to>
      <xdr:col>1</xdr:col>
      <xdr:colOff>778669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23057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12</xdr:col>
      <xdr:colOff>268395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156369</xdr:colOff>
      <xdr:row>0</xdr:row>
      <xdr:rowOff>0</xdr:rowOff>
    </xdr:from>
    <xdr:to>
      <xdr:col>1</xdr:col>
      <xdr:colOff>921544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5525A8C-A9FA-4BCC-B06D-D028DA77C9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465932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240841</xdr:colOff>
      <xdr:row>0</xdr:row>
      <xdr:rowOff>0</xdr:rowOff>
    </xdr:from>
    <xdr:to>
      <xdr:col>13</xdr:col>
      <xdr:colOff>269806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CC661F90-28EE-477D-9913-D875F95EB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9560" y="0"/>
          <a:ext cx="707621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61119</xdr:colOff>
      <xdr:row>0</xdr:row>
      <xdr:rowOff>15875</xdr:rowOff>
    </xdr:from>
    <xdr:to>
      <xdr:col>1</xdr:col>
      <xdr:colOff>826294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E207148-F812-43CE-BFAF-2E2E3831AB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70682" y="15875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12</xdr:col>
      <xdr:colOff>356276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A67C3CC8-F743-4D0C-B356-59CDBE19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SEMMA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SEM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D2" t="str">
            <v>2023 - 2025</v>
          </cell>
          <cell r="K2" t="str">
            <v>Anul universitar:</v>
          </cell>
        </row>
        <row r="3">
          <cell r="C3" t="str">
            <v>Ingineria materialelor</v>
          </cell>
          <cell r="K3" t="str">
            <v>Anul de studii:</v>
          </cell>
        </row>
        <row r="4">
          <cell r="C4" t="str">
            <v>Ştiinţa şi expertizarea materialelor metalice avansate</v>
          </cell>
          <cell r="K4" t="str">
            <v>Semestrul:</v>
          </cell>
        </row>
        <row r="22">
          <cell r="C22" t="str">
            <v>Discipline Obligatorii:</v>
          </cell>
        </row>
        <row r="23">
          <cell r="C23" t="str">
            <v>Discipline Opționale:</v>
          </cell>
        </row>
        <row r="24">
          <cell r="C24" t="str">
            <v>Discipline Facultative:</v>
          </cell>
        </row>
        <row r="27">
          <cell r="B27" t="str">
            <v>Mihnea-Cosmin COSTOIU</v>
          </cell>
          <cell r="D27" t="str">
            <v>Radu ȘTEFĂNOIU</v>
          </cell>
          <cell r="K27" t="str">
            <v>Iulian Vasile ANTONIAC</v>
          </cell>
        </row>
      </sheetData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X27"/>
  <sheetViews>
    <sheetView tabSelected="1" zoomScale="80" zoomScaleNormal="80" zoomScaleSheetLayoutView="70" workbookViewId="0">
      <selection activeCell="L2" sqref="L2:N2"/>
    </sheetView>
  </sheetViews>
  <sheetFormatPr defaultRowHeight="15" x14ac:dyDescent="0.25"/>
  <cols>
    <col min="1" max="1" width="4.7109375" style="5" customWidth="1"/>
    <col min="2" max="2" width="14.5703125" customWidth="1"/>
    <col min="3" max="3" width="77.42578125" customWidth="1"/>
    <col min="4" max="4" width="10.42578125" customWidth="1"/>
    <col min="5" max="5" width="6" customWidth="1"/>
    <col min="6" max="10" width="3.85546875" customWidth="1"/>
    <col min="11" max="11" width="11" customWidth="1"/>
    <col min="12" max="12" width="6.28515625" customWidth="1"/>
    <col min="13" max="14" width="4.7109375" style="5" customWidth="1"/>
    <col min="21" max="21" width="10.140625" customWidth="1"/>
  </cols>
  <sheetData>
    <row r="1" spans="1:24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3"/>
      <c r="R1" s="73"/>
      <c r="S1" s="73"/>
      <c r="T1" s="73"/>
      <c r="U1" s="73"/>
    </row>
    <row r="2" spans="1:24" ht="15" customHeight="1" x14ac:dyDescent="0.25">
      <c r="B2" s="112"/>
      <c r="C2" s="112"/>
      <c r="D2" s="109"/>
      <c r="E2" s="109"/>
      <c r="F2" s="109"/>
      <c r="G2" s="109"/>
      <c r="H2" s="109"/>
      <c r="K2" s="7" t="s">
        <v>1</v>
      </c>
      <c r="L2" s="109" t="s">
        <v>106</v>
      </c>
      <c r="M2" s="109"/>
      <c r="N2" s="109"/>
      <c r="Q2" s="74"/>
      <c r="R2" s="74"/>
      <c r="S2" s="74"/>
      <c r="T2" s="74"/>
      <c r="U2" s="74"/>
    </row>
    <row r="3" spans="1:24" x14ac:dyDescent="0.25">
      <c r="B3" s="6" t="s">
        <v>2</v>
      </c>
      <c r="C3" s="112" t="s">
        <v>105</v>
      </c>
      <c r="D3" s="112"/>
      <c r="E3" s="112"/>
      <c r="F3" s="112"/>
      <c r="G3" s="112"/>
      <c r="K3" s="7" t="s">
        <v>3</v>
      </c>
      <c r="L3" s="112" t="s">
        <v>4</v>
      </c>
      <c r="M3" s="112"/>
      <c r="Q3" s="74"/>
      <c r="R3" s="74"/>
      <c r="S3" s="74"/>
      <c r="T3" s="74"/>
      <c r="U3" s="74"/>
    </row>
    <row r="4" spans="1:24" x14ac:dyDescent="0.25">
      <c r="A4" s="109" t="s">
        <v>5</v>
      </c>
      <c r="B4" s="109"/>
      <c r="C4" s="112" t="s">
        <v>76</v>
      </c>
      <c r="D4" s="112"/>
      <c r="E4" s="112"/>
      <c r="F4" s="112"/>
      <c r="G4" s="112"/>
      <c r="K4" s="7" t="s">
        <v>6</v>
      </c>
      <c r="L4" s="112" t="s">
        <v>4</v>
      </c>
      <c r="M4" s="112"/>
      <c r="Q4" s="74"/>
      <c r="R4" s="74"/>
      <c r="S4" s="74"/>
      <c r="T4" s="74"/>
      <c r="U4" s="74"/>
    </row>
    <row r="5" spans="1:24" s="31" customFormat="1" ht="12" customHeight="1" thickBot="1" x14ac:dyDescent="0.25">
      <c r="A5" s="28"/>
      <c r="B5" s="29"/>
      <c r="C5" s="30"/>
      <c r="D5" s="30"/>
      <c r="E5" s="30"/>
      <c r="F5" s="30"/>
      <c r="G5" s="30"/>
      <c r="K5" s="32"/>
      <c r="L5" s="33"/>
      <c r="M5" s="30"/>
      <c r="N5" s="28"/>
      <c r="Q5" s="74"/>
      <c r="R5" s="74"/>
      <c r="S5" s="74"/>
      <c r="T5" s="74"/>
      <c r="U5" s="74"/>
    </row>
    <row r="6" spans="1:24" s="1" customFormat="1" ht="20.100000000000001" customHeight="1" x14ac:dyDescent="0.25">
      <c r="A6" s="165" t="s">
        <v>7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Q6" s="74"/>
      <c r="R6" s="74"/>
      <c r="S6" s="74"/>
      <c r="T6" s="74"/>
      <c r="U6" s="74"/>
    </row>
    <row r="7" spans="1:24" ht="30.75" thickBot="1" x14ac:dyDescent="0.3">
      <c r="A7" s="166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6" t="s">
        <v>20</v>
      </c>
      <c r="L7" s="106" t="s">
        <v>21</v>
      </c>
      <c r="M7" s="162"/>
      <c r="N7" s="168"/>
      <c r="Q7" s="74"/>
      <c r="R7" s="74"/>
      <c r="S7" s="74"/>
      <c r="T7" s="74"/>
      <c r="U7" s="74"/>
    </row>
    <row r="8" spans="1:24" ht="15.75" thickBot="1" x14ac:dyDescent="0.3">
      <c r="A8" s="158" t="s">
        <v>22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60"/>
      <c r="Q8" s="74"/>
      <c r="R8" s="74"/>
      <c r="S8" s="74"/>
      <c r="T8" s="74"/>
      <c r="U8" s="74"/>
    </row>
    <row r="9" spans="1:24" ht="15" customHeight="1" x14ac:dyDescent="0.25">
      <c r="A9" s="43">
        <v>1</v>
      </c>
      <c r="B9" s="17" t="s">
        <v>72</v>
      </c>
      <c r="C9" s="53" t="s">
        <v>78</v>
      </c>
      <c r="D9" s="23" t="s">
        <v>27</v>
      </c>
      <c r="E9" s="23">
        <v>4</v>
      </c>
      <c r="F9" s="24">
        <v>1</v>
      </c>
      <c r="G9" s="17"/>
      <c r="H9" s="17"/>
      <c r="I9" s="17">
        <v>1</v>
      </c>
      <c r="J9" s="17"/>
      <c r="K9" s="17">
        <f t="shared" ref="K9:K13" si="0">SUM(F9:J9)*14</f>
        <v>28</v>
      </c>
      <c r="L9" s="17">
        <f t="shared" ref="L9:L13" si="1">E9*25-K9</f>
        <v>72</v>
      </c>
      <c r="M9" s="139" t="s">
        <v>24</v>
      </c>
      <c r="N9" s="140"/>
      <c r="Q9" s="74"/>
      <c r="R9" s="74"/>
      <c r="S9" s="74"/>
      <c r="T9" s="74"/>
      <c r="U9" s="74"/>
    </row>
    <row r="10" spans="1:24" ht="15" customHeight="1" x14ac:dyDescent="0.25">
      <c r="A10" s="41">
        <v>2</v>
      </c>
      <c r="B10" s="18" t="s">
        <v>79</v>
      </c>
      <c r="C10" s="54" t="s">
        <v>80</v>
      </c>
      <c r="D10" s="19" t="s">
        <v>23</v>
      </c>
      <c r="E10" s="19">
        <v>4</v>
      </c>
      <c r="F10" s="21">
        <v>1</v>
      </c>
      <c r="G10" s="18"/>
      <c r="H10" s="18">
        <v>2</v>
      </c>
      <c r="I10" s="18"/>
      <c r="J10" s="18"/>
      <c r="K10" s="18">
        <f t="shared" si="0"/>
        <v>42</v>
      </c>
      <c r="L10" s="18">
        <f t="shared" si="1"/>
        <v>58</v>
      </c>
      <c r="M10" s="137" t="s">
        <v>24</v>
      </c>
      <c r="N10" s="138"/>
      <c r="Q10" s="74"/>
      <c r="R10" s="74"/>
      <c r="S10" s="74"/>
      <c r="T10" s="74"/>
      <c r="U10" s="74"/>
    </row>
    <row r="11" spans="1:24" x14ac:dyDescent="0.25">
      <c r="A11" s="41">
        <v>3</v>
      </c>
      <c r="B11" s="18" t="s">
        <v>81</v>
      </c>
      <c r="C11" s="54" t="s">
        <v>82</v>
      </c>
      <c r="D11" s="19" t="s">
        <v>27</v>
      </c>
      <c r="E11" s="19">
        <v>5</v>
      </c>
      <c r="F11" s="21">
        <v>1</v>
      </c>
      <c r="G11" s="18"/>
      <c r="H11" s="18">
        <v>1</v>
      </c>
      <c r="I11" s="18">
        <v>1</v>
      </c>
      <c r="J11" s="18"/>
      <c r="K11" s="18">
        <f t="shared" si="0"/>
        <v>42</v>
      </c>
      <c r="L11" s="18">
        <f t="shared" si="1"/>
        <v>83</v>
      </c>
      <c r="M11" s="137" t="s">
        <v>24</v>
      </c>
      <c r="N11" s="138"/>
      <c r="Q11" s="74"/>
      <c r="R11" s="74"/>
      <c r="S11" s="74"/>
      <c r="T11" s="74"/>
      <c r="U11" s="74"/>
    </row>
    <row r="12" spans="1:24" x14ac:dyDescent="0.25">
      <c r="A12" s="41">
        <v>4</v>
      </c>
      <c r="B12" s="18" t="s">
        <v>56</v>
      </c>
      <c r="C12" s="54" t="s">
        <v>83</v>
      </c>
      <c r="D12" s="19" t="s">
        <v>27</v>
      </c>
      <c r="E12" s="19">
        <v>4</v>
      </c>
      <c r="F12" s="21">
        <v>1</v>
      </c>
      <c r="G12" s="18"/>
      <c r="H12" s="18">
        <v>2</v>
      </c>
      <c r="I12" s="18"/>
      <c r="J12" s="18"/>
      <c r="K12" s="18">
        <f t="shared" si="0"/>
        <v>42</v>
      </c>
      <c r="L12" s="18">
        <f t="shared" si="1"/>
        <v>58</v>
      </c>
      <c r="M12" s="137" t="s">
        <v>25</v>
      </c>
      <c r="N12" s="138"/>
      <c r="Q12" s="74"/>
      <c r="R12" s="11"/>
      <c r="S12" s="11"/>
      <c r="T12" s="92"/>
      <c r="U12" s="74"/>
    </row>
    <row r="13" spans="1:24" ht="15" customHeight="1" thickBot="1" x14ac:dyDescent="0.3">
      <c r="A13" s="94">
        <v>5</v>
      </c>
      <c r="B13" s="52" t="s">
        <v>57</v>
      </c>
      <c r="C13" s="71" t="s">
        <v>111</v>
      </c>
      <c r="D13" s="67" t="s">
        <v>27</v>
      </c>
      <c r="E13" s="67">
        <v>10</v>
      </c>
      <c r="F13" s="95"/>
      <c r="G13" s="52"/>
      <c r="H13" s="52"/>
      <c r="I13" s="52"/>
      <c r="J13" s="52">
        <v>12</v>
      </c>
      <c r="K13" s="52">
        <f t="shared" si="0"/>
        <v>168</v>
      </c>
      <c r="L13" s="52">
        <f t="shared" si="1"/>
        <v>82</v>
      </c>
      <c r="M13" s="135" t="s">
        <v>25</v>
      </c>
      <c r="N13" s="136"/>
      <c r="Q13" s="74"/>
      <c r="R13" s="11"/>
      <c r="S13" s="11"/>
      <c r="T13" s="92"/>
      <c r="U13" s="74"/>
    </row>
    <row r="14" spans="1:24" ht="14.45" customHeight="1" thickBot="1" x14ac:dyDescent="0.3">
      <c r="A14" s="146" t="s">
        <v>28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8"/>
      <c r="Q14" s="74"/>
      <c r="R14" s="11"/>
      <c r="S14" s="11"/>
      <c r="T14" s="92"/>
      <c r="U14" s="74"/>
      <c r="X14" s="91"/>
    </row>
    <row r="15" spans="1:24" ht="15" customHeight="1" x14ac:dyDescent="0.25">
      <c r="A15" s="43">
        <v>6</v>
      </c>
      <c r="B15" s="17" t="s">
        <v>73</v>
      </c>
      <c r="C15" s="220" t="s">
        <v>84</v>
      </c>
      <c r="D15" s="144" t="s">
        <v>27</v>
      </c>
      <c r="E15" s="144">
        <v>3</v>
      </c>
      <c r="F15" s="149">
        <v>1</v>
      </c>
      <c r="G15" s="151"/>
      <c r="H15" s="151">
        <v>2</v>
      </c>
      <c r="I15" s="151"/>
      <c r="J15" s="151"/>
      <c r="K15" s="139">
        <f>SUM(F15:J15)*14</f>
        <v>42</v>
      </c>
      <c r="L15" s="139">
        <f>E15*25-K15</f>
        <v>33</v>
      </c>
      <c r="M15" s="139" t="s">
        <v>25</v>
      </c>
      <c r="N15" s="140"/>
      <c r="Q15" s="74"/>
      <c r="R15" s="74"/>
      <c r="S15" s="74"/>
      <c r="T15" s="74"/>
      <c r="U15" s="74"/>
      <c r="X15" s="91"/>
    </row>
    <row r="16" spans="1:24" ht="15.75" thickBot="1" x14ac:dyDescent="0.3">
      <c r="A16" s="42">
        <v>7</v>
      </c>
      <c r="B16" s="15" t="s">
        <v>74</v>
      </c>
      <c r="C16" s="55" t="s">
        <v>85</v>
      </c>
      <c r="D16" s="145"/>
      <c r="E16" s="145"/>
      <c r="F16" s="150"/>
      <c r="G16" s="152"/>
      <c r="H16" s="152"/>
      <c r="I16" s="152"/>
      <c r="J16" s="152"/>
      <c r="K16" s="141"/>
      <c r="L16" s="141"/>
      <c r="M16" s="141"/>
      <c r="N16" s="142"/>
      <c r="Q16" s="74"/>
      <c r="R16" s="74"/>
      <c r="S16" s="74"/>
      <c r="T16" s="74"/>
      <c r="U16" s="74"/>
      <c r="X16" s="91"/>
    </row>
    <row r="17" spans="1:21" x14ac:dyDescent="0.25">
      <c r="A17" s="108" t="s">
        <v>29</v>
      </c>
      <c r="B17" s="109"/>
      <c r="C17" s="109"/>
      <c r="D17" s="56" t="s">
        <v>30</v>
      </c>
      <c r="E17" s="130">
        <f>SUM(E9:E16)</f>
        <v>30</v>
      </c>
      <c r="F17" s="50">
        <f>SUM(F9:F16)</f>
        <v>5</v>
      </c>
      <c r="G17" s="50">
        <f>SUM(G9:G16)</f>
        <v>0</v>
      </c>
      <c r="H17" s="50">
        <f>SUM(H9:H16)</f>
        <v>7</v>
      </c>
      <c r="I17" s="50">
        <f>SUM(I9:I16)</f>
        <v>2</v>
      </c>
      <c r="J17" s="50"/>
      <c r="K17" s="131">
        <f>SUM(K9:K16)</f>
        <v>364</v>
      </c>
      <c r="L17" s="131">
        <f>SUM(L9:L16)</f>
        <v>386</v>
      </c>
      <c r="M17" s="50" t="s">
        <v>31</v>
      </c>
      <c r="N17" s="51" t="s">
        <v>32</v>
      </c>
      <c r="Q17" s="74"/>
      <c r="R17" s="74"/>
      <c r="S17" s="74"/>
      <c r="T17" s="74"/>
      <c r="U17" s="74"/>
    </row>
    <row r="18" spans="1:21" ht="15.75" thickBot="1" x14ac:dyDescent="0.3">
      <c r="A18" s="110"/>
      <c r="B18" s="111"/>
      <c r="C18" s="111"/>
      <c r="D18" s="13" t="s">
        <v>33</v>
      </c>
      <c r="E18" s="124"/>
      <c r="F18" s="14">
        <f>COUNT(F9:F16)</f>
        <v>5</v>
      </c>
      <c r="G18" s="14">
        <f>COUNT(G9:G16)</f>
        <v>0</v>
      </c>
      <c r="H18" s="14">
        <f>COUNT(H9:H16)</f>
        <v>4</v>
      </c>
      <c r="I18" s="14">
        <f>COUNT(I9:I16)</f>
        <v>2</v>
      </c>
      <c r="J18" s="14"/>
      <c r="K18" s="125"/>
      <c r="L18" s="125"/>
      <c r="M18" s="15">
        <f>COUNTIF(M1:M17,"=E")</f>
        <v>3</v>
      </c>
      <c r="N18" s="16">
        <f>COUNTIF(M1:M17,"=V")</f>
        <v>3</v>
      </c>
      <c r="Q18" s="74"/>
      <c r="R18" s="74"/>
      <c r="S18" s="74"/>
      <c r="T18" s="74"/>
      <c r="U18" s="74"/>
    </row>
    <row r="19" spans="1:21" ht="15" customHeight="1" thickBot="1" x14ac:dyDescent="0.3">
      <c r="A19" s="127" t="s">
        <v>34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9"/>
      <c r="Q19" s="74"/>
      <c r="R19" s="10"/>
      <c r="S19" s="74"/>
      <c r="T19" s="74"/>
      <c r="U19" s="74"/>
    </row>
    <row r="20" spans="1:21" ht="30.75" customHeight="1" thickBot="1" x14ac:dyDescent="0.3">
      <c r="A20" s="46">
        <v>8</v>
      </c>
      <c r="B20" s="15" t="s">
        <v>58</v>
      </c>
      <c r="C20" s="55" t="s">
        <v>35</v>
      </c>
      <c r="D20" s="57" t="s">
        <v>26</v>
      </c>
      <c r="E20" s="20">
        <v>5</v>
      </c>
      <c r="F20" s="22">
        <v>2</v>
      </c>
      <c r="G20" s="15">
        <v>1</v>
      </c>
      <c r="H20" s="15"/>
      <c r="I20" s="15"/>
      <c r="J20" s="15"/>
      <c r="K20" s="15">
        <f>SUM(F20:I20)*14</f>
        <v>42</v>
      </c>
      <c r="L20" s="15">
        <f>E20*25-K20</f>
        <v>83</v>
      </c>
      <c r="M20" s="113" t="s">
        <v>24</v>
      </c>
      <c r="N20" s="114"/>
      <c r="Q20" s="74"/>
      <c r="R20" s="10"/>
      <c r="S20" s="75"/>
      <c r="T20" s="75"/>
      <c r="U20" s="75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7"/>
      <c r="R21" s="10"/>
      <c r="S21" s="26"/>
      <c r="T21" s="26"/>
      <c r="U21" s="26"/>
    </row>
    <row r="22" spans="1:21" ht="15.75" customHeight="1" x14ac:dyDescent="0.25">
      <c r="B22" s="115" t="s">
        <v>36</v>
      </c>
      <c r="C22" s="38" t="s">
        <v>37</v>
      </c>
      <c r="D22" s="118">
        <f>SUM(F9:J13)</f>
        <v>23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20"/>
      <c r="Q22" s="27"/>
      <c r="R22" s="10"/>
      <c r="S22" s="26"/>
      <c r="T22" s="26"/>
      <c r="U22" s="26"/>
    </row>
    <row r="23" spans="1:21" ht="15.75" customHeight="1" x14ac:dyDescent="0.25">
      <c r="B23" s="116"/>
      <c r="C23" s="39" t="s">
        <v>38</v>
      </c>
      <c r="D23" s="121">
        <f>SUM(F15:J16)</f>
        <v>3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Q23" s="27"/>
      <c r="R23" s="10"/>
      <c r="S23" s="26"/>
      <c r="T23" s="26"/>
      <c r="U23" s="26"/>
    </row>
    <row r="24" spans="1:21" ht="15.75" customHeight="1" thickBot="1" x14ac:dyDescent="0.3">
      <c r="B24" s="117"/>
      <c r="C24" s="40" t="s">
        <v>39</v>
      </c>
      <c r="D24" s="124">
        <f>SUM(F20:J20)</f>
        <v>3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Q24" s="27"/>
      <c r="R24" s="10"/>
      <c r="S24" s="26"/>
      <c r="T24" s="26"/>
      <c r="U24" s="26"/>
    </row>
    <row r="25" spans="1:21" s="31" customFormat="1" ht="15.75" customHeight="1" x14ac:dyDescent="0.2">
      <c r="A25" s="28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Q25" s="35"/>
      <c r="R25" s="36"/>
      <c r="S25" s="37"/>
      <c r="T25" s="37"/>
      <c r="U25" s="37"/>
    </row>
    <row r="26" spans="1:21" ht="18" customHeight="1" x14ac:dyDescent="0.25">
      <c r="B26" s="3" t="s">
        <v>40</v>
      </c>
      <c r="C26" s="8"/>
      <c r="D26" s="1"/>
      <c r="E26" s="109" t="s">
        <v>41</v>
      </c>
      <c r="F26" s="109"/>
      <c r="G26" s="3"/>
      <c r="H26" s="1"/>
      <c r="I26" s="1"/>
      <c r="J26" s="1"/>
      <c r="K26" s="143" t="s">
        <v>42</v>
      </c>
      <c r="L26" s="143"/>
      <c r="M26" s="143"/>
      <c r="N26" s="143"/>
      <c r="Q26" s="11"/>
      <c r="R26" s="10"/>
      <c r="S26" s="134"/>
      <c r="T26" s="134"/>
      <c r="U26" s="134"/>
    </row>
    <row r="27" spans="1:21" ht="15" customHeight="1" x14ac:dyDescent="0.25">
      <c r="B27" s="112" t="s">
        <v>43</v>
      </c>
      <c r="C27" s="112"/>
      <c r="D27" s="133" t="s">
        <v>55</v>
      </c>
      <c r="E27" s="133"/>
      <c r="F27" s="133"/>
      <c r="G27" s="133"/>
      <c r="H27" s="133"/>
      <c r="I27" s="133"/>
      <c r="J27" s="69"/>
      <c r="K27" s="132" t="s">
        <v>77</v>
      </c>
      <c r="L27" s="132"/>
      <c r="M27" s="132"/>
      <c r="N27" s="132"/>
      <c r="Q27" s="11"/>
      <c r="R27" s="10"/>
      <c r="S27" s="11"/>
      <c r="T27" s="11"/>
      <c r="U27" s="11"/>
    </row>
  </sheetData>
  <sheetProtection formatCells="0" formatRows="0" insertRows="0" insertHyperlinks="0" deleteRows="0" sort="0" autoFilter="0" pivotTables="0"/>
  <protectedRanges>
    <protectedRange sqref="C3:G4 D2 L1:M2 A9:XFD11 K27 A15:W16 D27 A20:B20 Y15:XFD16 A12:Q13 T12:XFD13" name="Editabil"/>
    <protectedRange sqref="R13:S13" name="Editabil_1"/>
  </protectedRanges>
  <mergeCells count="51">
    <mergeCell ref="C1:J1"/>
    <mergeCell ref="L2:N2"/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A4:B4"/>
    <mergeCell ref="M9:N9"/>
    <mergeCell ref="E15:E16"/>
    <mergeCell ref="C3:G3"/>
    <mergeCell ref="L3:M3"/>
    <mergeCell ref="A14:N14"/>
    <mergeCell ref="D15:D16"/>
    <mergeCell ref="F15:F16"/>
    <mergeCell ref="G15:G16"/>
    <mergeCell ref="L15:L16"/>
    <mergeCell ref="H15:H16"/>
    <mergeCell ref="I15:I16"/>
    <mergeCell ref="K15:K16"/>
    <mergeCell ref="F6:J6"/>
    <mergeCell ref="J15:J16"/>
    <mergeCell ref="S26:U26"/>
    <mergeCell ref="M13:N13"/>
    <mergeCell ref="M10:N10"/>
    <mergeCell ref="M11:N11"/>
    <mergeCell ref="M12:N12"/>
    <mergeCell ref="M15:N16"/>
    <mergeCell ref="K26:N26"/>
    <mergeCell ref="L17:L18"/>
    <mergeCell ref="E26:F26"/>
    <mergeCell ref="D27:I27"/>
    <mergeCell ref="A17:C18"/>
    <mergeCell ref="B27:C27"/>
    <mergeCell ref="M20:N20"/>
    <mergeCell ref="B22:B24"/>
    <mergeCell ref="D22:N22"/>
    <mergeCell ref="D23:N23"/>
    <mergeCell ref="D24:N24"/>
    <mergeCell ref="A19:N19"/>
    <mergeCell ref="E17:E18"/>
    <mergeCell ref="K17:K18"/>
    <mergeCell ref="K27:N27"/>
  </mergeCells>
  <conditionalFormatting sqref="D17:D27 D2:D15 C1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r:id="rId1"/>
  <ignoredErrors>
    <ignoredError sqref="K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28"/>
  <sheetViews>
    <sheetView zoomScale="80" zoomScaleNormal="80" zoomScaleSheetLayoutView="70" workbookViewId="0">
      <selection activeCell="F5" sqref="F1:J1048576"/>
    </sheetView>
  </sheetViews>
  <sheetFormatPr defaultRowHeight="15" x14ac:dyDescent="0.25"/>
  <cols>
    <col min="1" max="1" width="4.7109375" style="5" customWidth="1"/>
    <col min="2" max="2" width="14" customWidth="1"/>
    <col min="3" max="3" width="66.85546875" customWidth="1"/>
    <col min="4" max="4" width="10.42578125" customWidth="1"/>
    <col min="5" max="5" width="6" customWidth="1"/>
    <col min="6" max="10" width="4.140625" customWidth="1"/>
    <col min="11" max="11" width="9" customWidth="1"/>
    <col min="12" max="12" width="6.85546875" customWidth="1"/>
    <col min="13" max="13" width="4.7109375" style="5" customWidth="1"/>
    <col min="14" max="14" width="4.140625" style="5" customWidth="1"/>
    <col min="21" max="21" width="10.14062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156"/>
      <c r="M1" s="156"/>
      <c r="Q1" s="73"/>
      <c r="R1" s="73"/>
      <c r="S1" s="73"/>
      <c r="T1" s="73"/>
      <c r="U1" s="73"/>
    </row>
    <row r="2" spans="1:21" ht="15" customHeight="1" x14ac:dyDescent="0.25">
      <c r="B2" s="112"/>
      <c r="C2" s="112"/>
      <c r="D2" s="109"/>
      <c r="E2" s="109"/>
      <c r="F2" s="109"/>
      <c r="G2" s="109"/>
      <c r="H2" s="109"/>
      <c r="K2" s="7" t="str">
        <f>Sem_I!K2</f>
        <v>Anul universitar:</v>
      </c>
      <c r="L2" s="109" t="str">
        <f>Sem_I!L2</f>
        <v>2024 - 2025</v>
      </c>
      <c r="M2" s="109"/>
      <c r="N2" s="109"/>
      <c r="Q2" s="74"/>
      <c r="R2" s="74"/>
      <c r="S2" s="74"/>
      <c r="T2" s="74"/>
      <c r="U2" s="74"/>
    </row>
    <row r="3" spans="1:21" x14ac:dyDescent="0.25">
      <c r="B3" s="6" t="s">
        <v>2</v>
      </c>
      <c r="C3" s="112" t="str">
        <f>Sem_I!C3</f>
        <v>Ingineria materialelor</v>
      </c>
      <c r="D3" s="112"/>
      <c r="E3" s="112"/>
      <c r="F3" s="112"/>
      <c r="G3" s="112"/>
      <c r="K3" s="7" t="str">
        <f>Sem_I!K3</f>
        <v>Anul de studii:</v>
      </c>
      <c r="L3" s="112" t="str">
        <f>Sem_I!L3</f>
        <v>I</v>
      </c>
      <c r="M3" s="112"/>
      <c r="Q3" s="74"/>
      <c r="R3" s="74"/>
      <c r="S3" s="74"/>
      <c r="T3" s="74"/>
      <c r="U3" s="74"/>
    </row>
    <row r="4" spans="1:21" x14ac:dyDescent="0.25">
      <c r="A4" s="109" t="s">
        <v>5</v>
      </c>
      <c r="B4" s="109"/>
      <c r="C4" s="112" t="str">
        <f>Sem_I!C4</f>
        <v>Ştiinţa şi expertizarea materialelor metalice avansate</v>
      </c>
      <c r="D4" s="112"/>
      <c r="E4" s="112"/>
      <c r="F4" s="112"/>
      <c r="G4" s="112"/>
      <c r="K4" s="7" t="str">
        <f>Sem_I!K4</f>
        <v>Semestrul:</v>
      </c>
      <c r="L4" s="112" t="s">
        <v>44</v>
      </c>
      <c r="M4" s="112"/>
      <c r="Q4" s="74"/>
      <c r="R4" s="74"/>
      <c r="S4" s="74"/>
      <c r="T4" s="74"/>
      <c r="U4" s="74"/>
    </row>
    <row r="5" spans="1:21" s="31" customFormat="1" ht="12" customHeight="1" thickBot="1" x14ac:dyDescent="0.25">
      <c r="A5" s="28"/>
      <c r="B5" s="29"/>
      <c r="C5" s="30"/>
      <c r="D5" s="30"/>
      <c r="E5" s="30"/>
      <c r="F5" s="30"/>
      <c r="G5" s="30"/>
      <c r="K5" s="32"/>
      <c r="L5" s="33"/>
      <c r="M5" s="30"/>
      <c r="N5" s="28"/>
      <c r="Q5" s="74"/>
      <c r="R5" s="74"/>
      <c r="S5" s="74"/>
      <c r="T5" s="74"/>
      <c r="U5" s="74"/>
    </row>
    <row r="6" spans="1:21" s="1" customFormat="1" ht="20.100000000000001" customHeight="1" x14ac:dyDescent="0.25">
      <c r="A6" s="165" t="s">
        <v>7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Q6" s="74"/>
      <c r="R6" s="74"/>
      <c r="S6" s="74"/>
      <c r="T6" s="74"/>
      <c r="U6" s="74"/>
    </row>
    <row r="7" spans="1:21" ht="30.75" thickBot="1" x14ac:dyDescent="0.3">
      <c r="A7" s="172"/>
      <c r="B7" s="173"/>
      <c r="C7" s="173"/>
      <c r="D7" s="173"/>
      <c r="E7" s="183"/>
      <c r="F7" s="93" t="s">
        <v>15</v>
      </c>
      <c r="G7" s="93" t="s">
        <v>16</v>
      </c>
      <c r="H7" s="93" t="s">
        <v>17</v>
      </c>
      <c r="I7" s="93" t="s">
        <v>18</v>
      </c>
      <c r="J7" s="93" t="s">
        <v>19</v>
      </c>
      <c r="K7" s="107" t="s">
        <v>20</v>
      </c>
      <c r="L7" s="107" t="s">
        <v>21</v>
      </c>
      <c r="M7" s="173"/>
      <c r="N7" s="184"/>
      <c r="Q7" s="74"/>
      <c r="R7" s="74"/>
      <c r="S7" s="74"/>
      <c r="T7" s="74"/>
      <c r="U7" s="74"/>
    </row>
    <row r="8" spans="1:21" ht="15.75" thickBot="1" x14ac:dyDescent="0.3">
      <c r="A8" s="169" t="s">
        <v>22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Q8" s="74"/>
      <c r="R8" s="74"/>
      <c r="S8" s="74"/>
      <c r="T8" s="74"/>
      <c r="U8" s="74"/>
    </row>
    <row r="9" spans="1:21" x14ac:dyDescent="0.25">
      <c r="A9" s="43">
        <v>1</v>
      </c>
      <c r="B9" s="17" t="s">
        <v>86</v>
      </c>
      <c r="C9" s="53" t="s">
        <v>87</v>
      </c>
      <c r="D9" s="23" t="s">
        <v>23</v>
      </c>
      <c r="E9" s="60">
        <v>5</v>
      </c>
      <c r="F9" s="58">
        <v>2</v>
      </c>
      <c r="G9" s="17"/>
      <c r="H9" s="17">
        <v>2</v>
      </c>
      <c r="I9" s="17"/>
      <c r="J9" s="17"/>
      <c r="K9" s="17">
        <f>SUM(F9:J9)*14</f>
        <v>56</v>
      </c>
      <c r="L9" s="17">
        <f>E9*25-K9</f>
        <v>69</v>
      </c>
      <c r="M9" s="139" t="s">
        <v>24</v>
      </c>
      <c r="N9" s="140"/>
      <c r="Q9" s="74"/>
      <c r="R9" s="74"/>
      <c r="S9" s="74"/>
      <c r="T9" s="74"/>
      <c r="U9" s="74"/>
    </row>
    <row r="10" spans="1:21" x14ac:dyDescent="0.25">
      <c r="A10" s="41">
        <v>2</v>
      </c>
      <c r="B10" s="18" t="s">
        <v>88</v>
      </c>
      <c r="C10" s="54" t="s">
        <v>89</v>
      </c>
      <c r="D10" s="19" t="s">
        <v>23</v>
      </c>
      <c r="E10" s="61">
        <v>6</v>
      </c>
      <c r="F10" s="62">
        <v>2</v>
      </c>
      <c r="G10" s="18"/>
      <c r="H10" s="18">
        <v>1</v>
      </c>
      <c r="I10" s="18">
        <v>1</v>
      </c>
      <c r="J10" s="18"/>
      <c r="K10" s="18">
        <f>SUM(F10:J10)*14</f>
        <v>56</v>
      </c>
      <c r="L10" s="18">
        <f>E10*25-K10</f>
        <v>94</v>
      </c>
      <c r="M10" s="176" t="s">
        <v>24</v>
      </c>
      <c r="N10" s="177"/>
      <c r="Q10" s="74"/>
      <c r="R10" s="74"/>
      <c r="S10" s="74"/>
      <c r="T10" s="74"/>
      <c r="U10" s="74"/>
    </row>
    <row r="11" spans="1:21" x14ac:dyDescent="0.25">
      <c r="A11" s="41">
        <v>3</v>
      </c>
      <c r="B11" s="18" t="s">
        <v>75</v>
      </c>
      <c r="C11" s="54" t="s">
        <v>90</v>
      </c>
      <c r="D11" s="19" t="s">
        <v>27</v>
      </c>
      <c r="E11" s="61">
        <v>6</v>
      </c>
      <c r="F11" s="62">
        <v>2</v>
      </c>
      <c r="G11" s="18"/>
      <c r="H11" s="18">
        <v>1</v>
      </c>
      <c r="I11" s="18">
        <v>1</v>
      </c>
      <c r="J11" s="18"/>
      <c r="K11" s="18">
        <f>SUM(F11:J11)*14</f>
        <v>56</v>
      </c>
      <c r="L11" s="18">
        <f>E11*25-K11</f>
        <v>94</v>
      </c>
      <c r="M11" s="176" t="s">
        <v>24</v>
      </c>
      <c r="N11" s="177"/>
      <c r="Q11" s="74"/>
      <c r="R11" s="74"/>
      <c r="S11" s="74"/>
      <c r="T11" s="74"/>
      <c r="U11" s="74"/>
    </row>
    <row r="12" spans="1:21" ht="15.75" thickBot="1" x14ac:dyDescent="0.3">
      <c r="A12" s="41">
        <v>4</v>
      </c>
      <c r="B12" s="18" t="s">
        <v>59</v>
      </c>
      <c r="C12" s="54" t="s">
        <v>112</v>
      </c>
      <c r="D12" s="19" t="s">
        <v>27</v>
      </c>
      <c r="E12" s="61">
        <v>10</v>
      </c>
      <c r="F12" s="62"/>
      <c r="G12" s="18"/>
      <c r="H12" s="18"/>
      <c r="I12" s="18"/>
      <c r="J12" s="18">
        <v>12</v>
      </c>
      <c r="K12" s="18">
        <f>SUM(F12:J12)*14</f>
        <v>168</v>
      </c>
      <c r="L12" s="18">
        <f t="shared" ref="L12" si="0">E12*25-K12</f>
        <v>82</v>
      </c>
      <c r="M12" s="176" t="s">
        <v>25</v>
      </c>
      <c r="N12" s="177"/>
      <c r="Q12" s="74"/>
      <c r="R12" s="74"/>
      <c r="S12" s="74"/>
      <c r="T12" s="74"/>
      <c r="U12" s="74"/>
    </row>
    <row r="13" spans="1:21" ht="15.75" thickBot="1" x14ac:dyDescent="0.3">
      <c r="A13" s="178" t="s">
        <v>28</v>
      </c>
      <c r="B13" s="179"/>
      <c r="C13" s="179"/>
      <c r="D13" s="147"/>
      <c r="E13" s="179"/>
      <c r="F13" s="179"/>
      <c r="G13" s="179"/>
      <c r="H13" s="179"/>
      <c r="I13" s="179"/>
      <c r="J13" s="179"/>
      <c r="K13" s="179"/>
      <c r="L13" s="179"/>
      <c r="M13" s="179"/>
      <c r="N13" s="180"/>
      <c r="Q13" s="74"/>
      <c r="R13" s="74"/>
      <c r="S13" s="74"/>
      <c r="T13" s="74"/>
      <c r="U13" s="74"/>
    </row>
    <row r="14" spans="1:21" x14ac:dyDescent="0.25">
      <c r="A14" s="43">
        <v>5</v>
      </c>
      <c r="B14" s="17" t="s">
        <v>91</v>
      </c>
      <c r="C14" s="219" t="s">
        <v>92</v>
      </c>
      <c r="D14" s="185" t="s">
        <v>27</v>
      </c>
      <c r="E14" s="181">
        <v>3</v>
      </c>
      <c r="F14" s="174">
        <v>1</v>
      </c>
      <c r="G14" s="139"/>
      <c r="H14" s="139">
        <v>1</v>
      </c>
      <c r="I14" s="139"/>
      <c r="J14" s="151"/>
      <c r="K14" s="139">
        <f>SUM(F14:J14)*14</f>
        <v>28</v>
      </c>
      <c r="L14" s="139">
        <f t="shared" ref="L14" si="1">E14*25-K14</f>
        <v>47</v>
      </c>
      <c r="M14" s="139" t="s">
        <v>25</v>
      </c>
      <c r="N14" s="140"/>
      <c r="Q14" s="74"/>
      <c r="R14" s="74"/>
      <c r="S14" s="74"/>
      <c r="T14" s="74"/>
      <c r="U14" s="74"/>
    </row>
    <row r="15" spans="1:21" ht="15.75" thickBot="1" x14ac:dyDescent="0.3">
      <c r="A15" s="42">
        <v>6</v>
      </c>
      <c r="B15" s="15" t="s">
        <v>93</v>
      </c>
      <c r="C15" s="63" t="s">
        <v>94</v>
      </c>
      <c r="D15" s="186"/>
      <c r="E15" s="182"/>
      <c r="F15" s="175"/>
      <c r="G15" s="141"/>
      <c r="H15" s="141"/>
      <c r="I15" s="141"/>
      <c r="J15" s="152"/>
      <c r="K15" s="141"/>
      <c r="L15" s="141"/>
      <c r="M15" s="141"/>
      <c r="N15" s="142"/>
      <c r="Q15" s="74"/>
      <c r="R15" s="74"/>
      <c r="S15" s="74"/>
      <c r="T15" s="74"/>
      <c r="U15" s="74"/>
    </row>
    <row r="16" spans="1:21" x14ac:dyDescent="0.25">
      <c r="A16" s="108" t="s">
        <v>29</v>
      </c>
      <c r="B16" s="109"/>
      <c r="C16" s="109"/>
      <c r="D16" s="12" t="s">
        <v>30</v>
      </c>
      <c r="E16" s="130">
        <f>SUM(E9:E15)</f>
        <v>30</v>
      </c>
      <c r="F16" s="50">
        <f>SUM(F9:F15)</f>
        <v>7</v>
      </c>
      <c r="G16" s="50">
        <f>SUM(G9:G15)</f>
        <v>0</v>
      </c>
      <c r="H16" s="50">
        <f>SUM(H9:H15)</f>
        <v>5</v>
      </c>
      <c r="I16" s="50">
        <f>SUM(I9:I15)</f>
        <v>2</v>
      </c>
      <c r="J16" s="50"/>
      <c r="K16" s="131">
        <f>SUM(K9:K15)</f>
        <v>364</v>
      </c>
      <c r="L16" s="131">
        <f>SUM(L9:L15)</f>
        <v>386</v>
      </c>
      <c r="M16" s="50" t="s">
        <v>31</v>
      </c>
      <c r="N16" s="51" t="s">
        <v>32</v>
      </c>
      <c r="Q16" s="74"/>
      <c r="R16" s="74"/>
      <c r="S16" s="74"/>
      <c r="T16" s="74"/>
      <c r="U16" s="74"/>
    </row>
    <row r="17" spans="1:21" ht="15.75" thickBot="1" x14ac:dyDescent="0.3">
      <c r="A17" s="110"/>
      <c r="B17" s="111"/>
      <c r="C17" s="111"/>
      <c r="D17" s="13" t="s">
        <v>33</v>
      </c>
      <c r="E17" s="124"/>
      <c r="F17" s="14">
        <f>COUNT(F9:F15)</f>
        <v>4</v>
      </c>
      <c r="G17" s="14">
        <f>COUNT(G9:G15)</f>
        <v>0</v>
      </c>
      <c r="H17" s="14">
        <f t="shared" ref="H17:I17" si="2">COUNT(H9:H15)</f>
        <v>4</v>
      </c>
      <c r="I17" s="14">
        <f t="shared" si="2"/>
        <v>2</v>
      </c>
      <c r="J17" s="14"/>
      <c r="K17" s="125"/>
      <c r="L17" s="125"/>
      <c r="M17" s="15">
        <f>COUNTIF(M1:M16,"=E")</f>
        <v>3</v>
      </c>
      <c r="N17" s="16">
        <f>COUNTIF(M1:M16,"=V")</f>
        <v>2</v>
      </c>
      <c r="Q17" s="74"/>
      <c r="R17" s="74"/>
      <c r="S17" s="74"/>
      <c r="T17" s="74"/>
      <c r="U17" s="74"/>
    </row>
    <row r="18" spans="1:21" ht="15.75" thickBot="1" x14ac:dyDescent="0.3">
      <c r="A18" s="127" t="s">
        <v>34</v>
      </c>
      <c r="B18" s="128"/>
      <c r="C18" s="128"/>
      <c r="D18" s="128"/>
      <c r="E18" s="128"/>
      <c r="F18" s="187"/>
      <c r="G18" s="187"/>
      <c r="H18" s="187"/>
      <c r="I18" s="187"/>
      <c r="J18" s="187"/>
      <c r="K18" s="187"/>
      <c r="L18" s="187"/>
      <c r="M18" s="187"/>
      <c r="N18" s="188"/>
      <c r="Q18" s="74"/>
      <c r="R18" s="10"/>
      <c r="S18" s="74"/>
      <c r="T18" s="74"/>
      <c r="U18" s="74"/>
    </row>
    <row r="19" spans="1:21" x14ac:dyDescent="0.25">
      <c r="A19" s="45">
        <v>7</v>
      </c>
      <c r="B19" s="18" t="s">
        <v>60</v>
      </c>
      <c r="C19" s="54" t="s">
        <v>45</v>
      </c>
      <c r="D19" s="19" t="s">
        <v>26</v>
      </c>
      <c r="E19" s="19">
        <v>5</v>
      </c>
      <c r="F19" s="21">
        <v>2</v>
      </c>
      <c r="G19" s="18">
        <v>1</v>
      </c>
      <c r="H19" s="18"/>
      <c r="I19" s="18"/>
      <c r="J19" s="18"/>
      <c r="K19" s="18">
        <f>SUM(F19:J19)*14</f>
        <v>42</v>
      </c>
      <c r="L19" s="18">
        <f t="shared" ref="L19:L20" si="3">E19*25-K19</f>
        <v>83</v>
      </c>
      <c r="M19" s="176" t="s">
        <v>24</v>
      </c>
      <c r="N19" s="177"/>
      <c r="Q19" s="74"/>
      <c r="R19" s="10"/>
      <c r="S19" s="74"/>
      <c r="T19" s="74"/>
      <c r="U19" s="74"/>
    </row>
    <row r="20" spans="1:21" ht="15.75" thickBot="1" x14ac:dyDescent="0.3">
      <c r="A20" s="46">
        <v>8</v>
      </c>
      <c r="B20" s="15" t="s">
        <v>61</v>
      </c>
      <c r="C20" s="55" t="s">
        <v>46</v>
      </c>
      <c r="D20" s="20" t="s">
        <v>26</v>
      </c>
      <c r="E20" s="20">
        <v>5</v>
      </c>
      <c r="F20" s="22">
        <v>1</v>
      </c>
      <c r="G20" s="15">
        <v>2</v>
      </c>
      <c r="H20" s="15"/>
      <c r="I20" s="15"/>
      <c r="J20" s="15"/>
      <c r="K20" s="15">
        <f>SUM(F20:J20)*14</f>
        <v>42</v>
      </c>
      <c r="L20" s="15">
        <f t="shared" si="3"/>
        <v>83</v>
      </c>
      <c r="M20" s="141" t="s">
        <v>24</v>
      </c>
      <c r="N20" s="142"/>
      <c r="Q20" s="74"/>
      <c r="R20" s="10"/>
      <c r="S20" s="74"/>
      <c r="T20" s="74"/>
      <c r="U20" s="74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7"/>
      <c r="R21" s="10"/>
      <c r="S21" s="26"/>
      <c r="T21" s="26"/>
      <c r="U21" s="26"/>
    </row>
    <row r="22" spans="1:21" ht="15.75" customHeight="1" x14ac:dyDescent="0.25">
      <c r="B22" s="115" t="s">
        <v>36</v>
      </c>
      <c r="C22" s="38" t="str">
        <f>Sem_I!C22</f>
        <v>Discipline Obligatorii:</v>
      </c>
      <c r="D22" s="118">
        <f>SUM(F9:J12)</f>
        <v>24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20"/>
      <c r="Q22" s="27"/>
      <c r="R22" s="10"/>
      <c r="S22" s="26"/>
      <c r="T22" s="26"/>
      <c r="U22" s="26"/>
    </row>
    <row r="23" spans="1:21" ht="15.75" customHeight="1" x14ac:dyDescent="0.25">
      <c r="B23" s="116"/>
      <c r="C23" s="39" t="str">
        <f>Sem_I!C23</f>
        <v>Discipline Opționale:</v>
      </c>
      <c r="D23" s="121">
        <f>SUM(F14:J15)</f>
        <v>2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Q23" s="27"/>
      <c r="R23" s="10"/>
      <c r="S23" s="26"/>
      <c r="T23" s="26"/>
      <c r="U23" s="26"/>
    </row>
    <row r="24" spans="1:21" ht="15.75" customHeight="1" thickBot="1" x14ac:dyDescent="0.3">
      <c r="B24" s="117"/>
      <c r="C24" s="40" t="str">
        <f>Sem_I!C24</f>
        <v>Discipline Facultative:</v>
      </c>
      <c r="D24" s="124">
        <f>SUM(F19:J20)</f>
        <v>6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Q24" s="27"/>
      <c r="R24" s="10"/>
      <c r="S24" s="26"/>
      <c r="T24" s="26"/>
      <c r="U24" s="26"/>
    </row>
    <row r="25" spans="1:21" s="31" customFormat="1" ht="15.75" customHeight="1" x14ac:dyDescent="0.2">
      <c r="A25" s="28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Q25" s="35"/>
      <c r="R25" s="36"/>
      <c r="S25" s="37"/>
      <c r="T25" s="37"/>
      <c r="U25" s="37"/>
    </row>
    <row r="26" spans="1:21" ht="18" customHeight="1" x14ac:dyDescent="0.25">
      <c r="B26" s="3" t="s">
        <v>40</v>
      </c>
      <c r="C26" s="8"/>
      <c r="D26" s="1"/>
      <c r="E26" s="109" t="s">
        <v>41</v>
      </c>
      <c r="F26" s="109"/>
      <c r="G26" s="3"/>
      <c r="H26" s="1"/>
      <c r="I26" s="1"/>
      <c r="J26" s="1"/>
      <c r="K26" s="143" t="s">
        <v>42</v>
      </c>
      <c r="L26" s="143"/>
      <c r="M26" s="143"/>
      <c r="N26" s="143"/>
      <c r="Q26" s="11"/>
      <c r="R26" s="10"/>
      <c r="S26" s="134"/>
      <c r="T26" s="134"/>
      <c r="U26" s="134"/>
    </row>
    <row r="27" spans="1:21" ht="15" customHeight="1" x14ac:dyDescent="0.25">
      <c r="B27" s="112" t="str">
        <f>Sem_I!B27</f>
        <v>Mihnea-Cosmin COSTOIU</v>
      </c>
      <c r="C27" s="112"/>
      <c r="D27" s="133" t="str">
        <f>Sem_I!D27</f>
        <v>Radu ȘTEFĂNOIU</v>
      </c>
      <c r="E27" s="133"/>
      <c r="F27" s="133"/>
      <c r="G27" s="133"/>
      <c r="H27" s="133"/>
      <c r="I27" s="133"/>
      <c r="J27" s="69"/>
      <c r="K27" s="132" t="str">
        <f>Sem_I!K27</f>
        <v>Iulian Vasile ANTONIAC</v>
      </c>
      <c r="L27" s="132"/>
      <c r="M27" s="132"/>
      <c r="N27" s="132"/>
      <c r="Q27" s="11"/>
      <c r="R27" s="10"/>
      <c r="S27" s="11"/>
      <c r="T27" s="11"/>
      <c r="U27" s="11"/>
    </row>
    <row r="28" spans="1:2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sheetProtection formatCells="0" formatRows="0" insertRows="0" insertHyperlinks="0" deleteRows="0" sort="0" autoFilter="0" pivotTables="0"/>
  <protectedRanges>
    <protectedRange sqref="A19:B20 A14:XFD15 A9:XFD12" name="Editabil"/>
  </protectedRanges>
  <mergeCells count="51">
    <mergeCell ref="A18:N18"/>
    <mergeCell ref="B22:B24"/>
    <mergeCell ref="D22:N22"/>
    <mergeCell ref="D23:N23"/>
    <mergeCell ref="D24:N24"/>
    <mergeCell ref="M19:N19"/>
    <mergeCell ref="M20:N20"/>
    <mergeCell ref="E26:F26"/>
    <mergeCell ref="D14:D15"/>
    <mergeCell ref="K14:K15"/>
    <mergeCell ref="J14:J15"/>
    <mergeCell ref="S26:U26"/>
    <mergeCell ref="B27:C27"/>
    <mergeCell ref="D27:I27"/>
    <mergeCell ref="K27:N27"/>
    <mergeCell ref="K26:N26"/>
    <mergeCell ref="A16:C17"/>
    <mergeCell ref="E16:E17"/>
    <mergeCell ref="K16:K17"/>
    <mergeCell ref="L16:L17"/>
    <mergeCell ref="L1:M1"/>
    <mergeCell ref="D6:D7"/>
    <mergeCell ref="E6:E7"/>
    <mergeCell ref="D2:H2"/>
    <mergeCell ref="K6:L6"/>
    <mergeCell ref="M6:N7"/>
    <mergeCell ref="F6:J6"/>
    <mergeCell ref="L2:N2"/>
    <mergeCell ref="C1:K1"/>
    <mergeCell ref="B2:C2"/>
    <mergeCell ref="C3:G3"/>
    <mergeCell ref="L3:M3"/>
    <mergeCell ref="C4:G4"/>
    <mergeCell ref="L4:M4"/>
    <mergeCell ref="A4:B4"/>
    <mergeCell ref="A8:N8"/>
    <mergeCell ref="A6:A7"/>
    <mergeCell ref="B6:B7"/>
    <mergeCell ref="C6:C7"/>
    <mergeCell ref="L14:L15"/>
    <mergeCell ref="M14:N15"/>
    <mergeCell ref="F14:F15"/>
    <mergeCell ref="G14:G15"/>
    <mergeCell ref="H14:H15"/>
    <mergeCell ref="I14:I15"/>
    <mergeCell ref="M9:N9"/>
    <mergeCell ref="M10:N10"/>
    <mergeCell ref="M11:N11"/>
    <mergeCell ref="M12:N12"/>
    <mergeCell ref="A13:N13"/>
    <mergeCell ref="E14:E15"/>
  </mergeCells>
  <conditionalFormatting sqref="D16:D27 D2:D14 C1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7" right="0.17" top="0.3" bottom="0.19685039370078741" header="0.31496062992125984" footer="0.15748031496062992"/>
  <pageSetup paperSize="9" scale="9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92D1-5155-40AE-BAF7-B6D939EE9DF6}">
  <dimension ref="A1:U30"/>
  <sheetViews>
    <sheetView zoomScale="80" zoomScaleNormal="80" zoomScaleSheetLayoutView="85" workbookViewId="0">
      <selection activeCell="K9" sqref="K9"/>
    </sheetView>
  </sheetViews>
  <sheetFormatPr defaultRowHeight="15" x14ac:dyDescent="0.25"/>
  <cols>
    <col min="1" max="1" width="4.7109375" style="25" customWidth="1"/>
    <col min="2" max="2" width="16" customWidth="1"/>
    <col min="3" max="3" width="76.28515625" customWidth="1"/>
    <col min="4" max="4" width="10.42578125" customWidth="1"/>
    <col min="5" max="5" width="6" customWidth="1"/>
    <col min="6" max="10" width="4" customWidth="1"/>
    <col min="11" max="11" width="9.7109375" customWidth="1"/>
    <col min="12" max="12" width="5.5703125" customWidth="1"/>
    <col min="13" max="14" width="4.7109375" style="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156"/>
      <c r="M1" s="156"/>
      <c r="Q1" s="78"/>
      <c r="R1" s="78"/>
      <c r="S1" s="78"/>
      <c r="T1" s="78"/>
      <c r="U1" s="78"/>
    </row>
    <row r="2" spans="1:21" ht="15" customHeight="1" x14ac:dyDescent="0.25">
      <c r="B2" s="112"/>
      <c r="C2" s="112"/>
      <c r="D2" s="109"/>
      <c r="E2" s="109"/>
      <c r="F2" s="109"/>
      <c r="G2" s="109"/>
      <c r="H2" s="109"/>
      <c r="K2" s="7" t="str">
        <f>[1]Sem_I!K2</f>
        <v>Anul universitar:</v>
      </c>
      <c r="L2" s="109" t="s">
        <v>106</v>
      </c>
      <c r="M2" s="109"/>
      <c r="N2" s="109"/>
      <c r="Q2" s="11"/>
      <c r="R2" s="11"/>
      <c r="S2" s="11"/>
      <c r="T2" s="11"/>
      <c r="U2" s="11"/>
    </row>
    <row r="3" spans="1:21" x14ac:dyDescent="0.25">
      <c r="B3" s="6" t="s">
        <v>2</v>
      </c>
      <c r="C3" s="112" t="str">
        <f>[1]Sem_I!C3</f>
        <v>Ingineria materialelor</v>
      </c>
      <c r="D3" s="112"/>
      <c r="E3" s="112"/>
      <c r="F3" s="112"/>
      <c r="G3" s="112"/>
      <c r="K3" s="7" t="str">
        <f>[1]Sem_I!K3</f>
        <v>Anul de studii:</v>
      </c>
      <c r="L3" s="112" t="s">
        <v>44</v>
      </c>
      <c r="M3" s="112"/>
      <c r="Q3" s="11"/>
      <c r="R3" s="11"/>
      <c r="S3" s="11"/>
      <c r="T3" s="11"/>
      <c r="U3" s="11"/>
    </row>
    <row r="4" spans="1:21" x14ac:dyDescent="0.25">
      <c r="A4" s="109" t="s">
        <v>5</v>
      </c>
      <c r="B4" s="109"/>
      <c r="C4" s="112" t="str">
        <f>[1]Sem_I!C4</f>
        <v>Ştiinţa şi expertizarea materialelor metalice avansate</v>
      </c>
      <c r="D4" s="112"/>
      <c r="E4" s="112"/>
      <c r="F4" s="112"/>
      <c r="G4" s="112"/>
      <c r="K4" s="7" t="str">
        <f>[1]Sem_I!K4</f>
        <v>Semestrul:</v>
      </c>
      <c r="L4" s="112" t="s">
        <v>4</v>
      </c>
      <c r="M4" s="112"/>
      <c r="Q4" s="11"/>
      <c r="R4" s="11"/>
      <c r="S4" s="11"/>
      <c r="T4" s="11"/>
      <c r="U4" s="11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1"/>
      <c r="R5" s="11"/>
      <c r="S5" s="11"/>
      <c r="T5" s="11"/>
      <c r="U5" s="11"/>
    </row>
    <row r="6" spans="1:21" s="1" customFormat="1" ht="16.5" customHeight="1" x14ac:dyDescent="0.25">
      <c r="A6" s="189" t="s">
        <v>47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Q6" s="11"/>
      <c r="R6" s="11"/>
      <c r="S6" s="11"/>
      <c r="T6" s="11"/>
      <c r="U6" s="11"/>
    </row>
    <row r="7" spans="1:21" ht="30.75" thickBot="1" x14ac:dyDescent="0.3">
      <c r="A7" s="190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6" t="s">
        <v>20</v>
      </c>
      <c r="L7" s="106" t="s">
        <v>21</v>
      </c>
      <c r="M7" s="162"/>
      <c r="N7" s="168"/>
      <c r="Q7" s="11"/>
      <c r="R7" s="11"/>
      <c r="S7" s="11"/>
      <c r="T7" s="11"/>
      <c r="U7" s="11"/>
    </row>
    <row r="8" spans="1:21" ht="15.75" thickBot="1" x14ac:dyDescent="0.3">
      <c r="A8" s="169" t="s">
        <v>22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Q8" s="11"/>
      <c r="R8" s="11"/>
      <c r="S8" s="11"/>
      <c r="T8" s="11"/>
      <c r="U8" s="11"/>
    </row>
    <row r="9" spans="1:21" x14ac:dyDescent="0.25">
      <c r="A9" s="44">
        <v>1</v>
      </c>
      <c r="B9" s="17" t="s">
        <v>62</v>
      </c>
      <c r="C9" s="53" t="s">
        <v>95</v>
      </c>
      <c r="D9" s="23" t="s">
        <v>23</v>
      </c>
      <c r="E9" s="23">
        <v>3</v>
      </c>
      <c r="F9" s="24">
        <v>1</v>
      </c>
      <c r="G9" s="17"/>
      <c r="H9" s="17">
        <v>1</v>
      </c>
      <c r="I9" s="17"/>
      <c r="J9" s="17"/>
      <c r="K9" s="17">
        <f t="shared" ref="K9:K14" si="0">SUM(F9:J9)*14</f>
        <v>28</v>
      </c>
      <c r="L9" s="17">
        <f>E9*25-K9</f>
        <v>47</v>
      </c>
      <c r="M9" s="139" t="s">
        <v>24</v>
      </c>
      <c r="N9" s="140"/>
      <c r="Q9" s="11"/>
      <c r="R9" s="11"/>
      <c r="S9" s="11"/>
      <c r="T9" s="11"/>
      <c r="U9" s="11"/>
    </row>
    <row r="10" spans="1:21" x14ac:dyDescent="0.25">
      <c r="A10" s="45">
        <v>2</v>
      </c>
      <c r="B10" s="18" t="s">
        <v>96</v>
      </c>
      <c r="C10" s="54" t="s">
        <v>97</v>
      </c>
      <c r="D10" s="19" t="s">
        <v>27</v>
      </c>
      <c r="E10" s="19">
        <v>3</v>
      </c>
      <c r="F10" s="21">
        <v>1</v>
      </c>
      <c r="G10" s="18"/>
      <c r="H10" s="18">
        <v>1</v>
      </c>
      <c r="I10" s="18"/>
      <c r="J10" s="18"/>
      <c r="K10" s="18">
        <f t="shared" si="0"/>
        <v>28</v>
      </c>
      <c r="L10" s="18">
        <f>E10*25-K10</f>
        <v>47</v>
      </c>
      <c r="M10" s="137" t="s">
        <v>24</v>
      </c>
      <c r="N10" s="138"/>
      <c r="Q10" s="11"/>
      <c r="R10" s="11"/>
      <c r="S10" s="11"/>
      <c r="T10" s="11"/>
      <c r="U10" s="11"/>
    </row>
    <row r="11" spans="1:21" x14ac:dyDescent="0.25">
      <c r="A11" s="45">
        <v>3</v>
      </c>
      <c r="B11" s="18" t="s">
        <v>63</v>
      </c>
      <c r="C11" s="54" t="s">
        <v>98</v>
      </c>
      <c r="D11" s="19" t="s">
        <v>27</v>
      </c>
      <c r="E11" s="19">
        <v>4</v>
      </c>
      <c r="F11" s="21">
        <v>2</v>
      </c>
      <c r="G11" s="18"/>
      <c r="H11" s="18">
        <v>1</v>
      </c>
      <c r="I11" s="18"/>
      <c r="J11" s="18"/>
      <c r="K11" s="18">
        <f t="shared" si="0"/>
        <v>42</v>
      </c>
      <c r="L11" s="18">
        <f>E11*25-K11</f>
        <v>58</v>
      </c>
      <c r="M11" s="176" t="s">
        <v>24</v>
      </c>
      <c r="N11" s="177"/>
      <c r="Q11" s="11"/>
      <c r="R11" s="11"/>
      <c r="S11" s="11"/>
      <c r="T11" s="11"/>
      <c r="U11" s="11"/>
    </row>
    <row r="12" spans="1:21" x14ac:dyDescent="0.25">
      <c r="A12" s="45">
        <v>4</v>
      </c>
      <c r="B12" s="18" t="s">
        <v>99</v>
      </c>
      <c r="C12" s="54" t="s">
        <v>107</v>
      </c>
      <c r="D12" s="19" t="s">
        <v>23</v>
      </c>
      <c r="E12" s="19">
        <v>5</v>
      </c>
      <c r="F12" s="21">
        <v>3</v>
      </c>
      <c r="G12" s="18"/>
      <c r="H12" s="18">
        <v>2</v>
      </c>
      <c r="I12" s="18"/>
      <c r="J12" s="18"/>
      <c r="K12" s="18">
        <f t="shared" si="0"/>
        <v>70</v>
      </c>
      <c r="L12" s="18">
        <f>E12*25-K12</f>
        <v>55</v>
      </c>
      <c r="M12" s="137" t="s">
        <v>24</v>
      </c>
      <c r="N12" s="138"/>
      <c r="Q12" s="11"/>
      <c r="R12" s="11"/>
      <c r="S12" s="11"/>
      <c r="T12" s="11"/>
      <c r="U12" s="11"/>
    </row>
    <row r="13" spans="1:21" x14ac:dyDescent="0.25">
      <c r="A13" s="45">
        <v>5</v>
      </c>
      <c r="B13" s="18" t="s">
        <v>64</v>
      </c>
      <c r="C13" s="54" t="s">
        <v>100</v>
      </c>
      <c r="D13" s="19" t="s">
        <v>27</v>
      </c>
      <c r="E13" s="19">
        <v>3</v>
      </c>
      <c r="F13" s="21">
        <v>1</v>
      </c>
      <c r="G13" s="18"/>
      <c r="H13" s="18">
        <v>1</v>
      </c>
      <c r="I13" s="18"/>
      <c r="J13" s="18"/>
      <c r="K13" s="18">
        <f t="shared" si="0"/>
        <v>28</v>
      </c>
      <c r="L13" s="18">
        <f t="shared" ref="L13:L14" si="1">E13*25-K13</f>
        <v>47</v>
      </c>
      <c r="M13" s="137" t="s">
        <v>25</v>
      </c>
      <c r="N13" s="138"/>
      <c r="Q13" s="11"/>
      <c r="R13" s="11"/>
      <c r="S13" s="11"/>
      <c r="T13" s="11"/>
      <c r="U13" s="11"/>
    </row>
    <row r="14" spans="1:21" ht="15.75" thickBot="1" x14ac:dyDescent="0.3">
      <c r="A14" s="45">
        <v>6</v>
      </c>
      <c r="B14" s="18" t="s">
        <v>108</v>
      </c>
      <c r="C14" s="54" t="s">
        <v>109</v>
      </c>
      <c r="D14" s="19" t="s">
        <v>27</v>
      </c>
      <c r="E14" s="19">
        <v>10</v>
      </c>
      <c r="F14" s="21"/>
      <c r="G14" s="18"/>
      <c r="H14" s="18"/>
      <c r="I14" s="18"/>
      <c r="J14" s="18">
        <v>12</v>
      </c>
      <c r="K14" s="18">
        <f t="shared" si="0"/>
        <v>168</v>
      </c>
      <c r="L14" s="18">
        <f t="shared" si="1"/>
        <v>82</v>
      </c>
      <c r="M14" s="176" t="s">
        <v>25</v>
      </c>
      <c r="N14" s="177"/>
      <c r="Q14" s="11"/>
      <c r="R14" s="11"/>
      <c r="S14" s="11"/>
      <c r="T14" s="11"/>
      <c r="U14" s="11"/>
    </row>
    <row r="15" spans="1:21" ht="15.75" thickBot="1" x14ac:dyDescent="0.3">
      <c r="A15" s="146" t="s">
        <v>28</v>
      </c>
      <c r="B15" s="147"/>
      <c r="C15" s="147"/>
      <c r="D15" s="147"/>
      <c r="E15" s="179"/>
      <c r="F15" s="179"/>
      <c r="G15" s="179"/>
      <c r="H15" s="179"/>
      <c r="I15" s="179"/>
      <c r="J15" s="179"/>
      <c r="K15" s="179"/>
      <c r="L15" s="179"/>
      <c r="M15" s="179"/>
      <c r="N15" s="180"/>
      <c r="Q15" s="11"/>
      <c r="R15" s="11"/>
      <c r="S15" s="11"/>
      <c r="T15" s="11"/>
      <c r="U15" s="11"/>
    </row>
    <row r="16" spans="1:21" x14ac:dyDescent="0.25">
      <c r="A16" s="44">
        <v>7</v>
      </c>
      <c r="B16" s="17" t="s">
        <v>65</v>
      </c>
      <c r="C16" s="220" t="s">
        <v>101</v>
      </c>
      <c r="D16" s="144" t="s">
        <v>23</v>
      </c>
      <c r="E16" s="191">
        <v>2</v>
      </c>
      <c r="F16" s="193">
        <v>1</v>
      </c>
      <c r="G16" s="139"/>
      <c r="H16" s="139">
        <v>1</v>
      </c>
      <c r="I16" s="139"/>
      <c r="J16" s="151"/>
      <c r="K16" s="139">
        <f>SUM(F16:J16)*14</f>
        <v>28</v>
      </c>
      <c r="L16" s="139">
        <f t="shared" ref="L16" si="2">E16*25-K16</f>
        <v>22</v>
      </c>
      <c r="M16" s="139" t="s">
        <v>25</v>
      </c>
      <c r="N16" s="140"/>
      <c r="O16" s="70"/>
      <c r="Q16" s="11"/>
      <c r="R16" s="11"/>
      <c r="S16" s="11"/>
      <c r="T16" s="11"/>
      <c r="U16" s="11"/>
    </row>
    <row r="17" spans="1:21" ht="15.75" thickBot="1" x14ac:dyDescent="0.3">
      <c r="A17" s="77">
        <v>8</v>
      </c>
      <c r="B17" s="83" t="s">
        <v>102</v>
      </c>
      <c r="C17" s="76" t="s">
        <v>103</v>
      </c>
      <c r="D17" s="145"/>
      <c r="E17" s="192"/>
      <c r="F17" s="194"/>
      <c r="G17" s="141"/>
      <c r="H17" s="141"/>
      <c r="I17" s="141"/>
      <c r="J17" s="152"/>
      <c r="K17" s="141"/>
      <c r="L17" s="141"/>
      <c r="M17" s="141"/>
      <c r="N17" s="142"/>
      <c r="Q17" s="11"/>
      <c r="R17" s="11"/>
      <c r="S17" s="11"/>
      <c r="T17" s="11"/>
      <c r="U17" s="11"/>
    </row>
    <row r="18" spans="1:21" x14ac:dyDescent="0.25">
      <c r="A18" s="195" t="s">
        <v>29</v>
      </c>
      <c r="B18" s="119"/>
      <c r="C18" s="120"/>
      <c r="D18" s="96" t="s">
        <v>30</v>
      </c>
      <c r="E18" s="197">
        <f>SUM(E9:E17)</f>
        <v>30</v>
      </c>
      <c r="F18" s="98">
        <f>SUM(F9:F17)</f>
        <v>9</v>
      </c>
      <c r="G18" s="50">
        <f>SUM(G9:G17)</f>
        <v>0</v>
      </c>
      <c r="H18" s="50">
        <f>SUM(H9:H17)</f>
        <v>7</v>
      </c>
      <c r="I18" s="50">
        <f>SUM(I9:I17)</f>
        <v>0</v>
      </c>
      <c r="J18" s="50"/>
      <c r="K18" s="131">
        <f>SUM(K9:K17)</f>
        <v>392</v>
      </c>
      <c r="L18" s="131">
        <f>SUM(L9:L17)</f>
        <v>358</v>
      </c>
      <c r="M18" s="64" t="s">
        <v>31</v>
      </c>
      <c r="N18" s="65" t="s">
        <v>32</v>
      </c>
      <c r="Q18" s="11"/>
      <c r="R18" s="11"/>
      <c r="S18" s="11"/>
      <c r="T18" s="11"/>
      <c r="U18" s="11"/>
    </row>
    <row r="19" spans="1:21" ht="15.75" thickBot="1" x14ac:dyDescent="0.3">
      <c r="A19" s="196"/>
      <c r="B19" s="125"/>
      <c r="C19" s="126"/>
      <c r="D19" s="97" t="s">
        <v>33</v>
      </c>
      <c r="E19" s="198"/>
      <c r="F19" s="81">
        <f>COUNT(F9:F17)</f>
        <v>6</v>
      </c>
      <c r="G19" s="14">
        <f>COUNT(G9:G17)</f>
        <v>0</v>
      </c>
      <c r="H19" s="14">
        <f>COUNT(H9:H17)</f>
        <v>6</v>
      </c>
      <c r="I19" s="14">
        <f>COUNT(I9:I17)</f>
        <v>0</v>
      </c>
      <c r="J19" s="14"/>
      <c r="K19" s="125"/>
      <c r="L19" s="125"/>
      <c r="M19" s="15">
        <f>COUNTIF(M1:M18,"=E")</f>
        <v>4</v>
      </c>
      <c r="N19" s="16">
        <f>COUNTIF(M1:M18,"=V")</f>
        <v>3</v>
      </c>
      <c r="Q19" s="11"/>
      <c r="R19" s="11"/>
      <c r="S19" s="11"/>
      <c r="T19" s="11"/>
      <c r="U19" s="11"/>
    </row>
    <row r="20" spans="1:21" ht="15.75" thickBot="1" x14ac:dyDescent="0.3">
      <c r="A20" s="199" t="s">
        <v>34</v>
      </c>
      <c r="B20" s="200"/>
      <c r="C20" s="200"/>
      <c r="D20" s="200"/>
      <c r="E20" s="201"/>
      <c r="F20" s="201"/>
      <c r="G20" s="201"/>
      <c r="H20" s="201"/>
      <c r="I20" s="201"/>
      <c r="J20" s="201"/>
      <c r="K20" s="201"/>
      <c r="L20" s="201"/>
      <c r="M20" s="201"/>
      <c r="N20" s="202"/>
      <c r="Q20" s="11"/>
      <c r="R20" s="10"/>
      <c r="S20" s="11"/>
      <c r="T20" s="11"/>
      <c r="U20" s="11"/>
    </row>
    <row r="21" spans="1:21" ht="30" x14ac:dyDescent="0.25">
      <c r="A21" s="72">
        <v>9</v>
      </c>
      <c r="B21" s="52" t="s">
        <v>66</v>
      </c>
      <c r="C21" s="71" t="s">
        <v>48</v>
      </c>
      <c r="D21" s="67" t="s">
        <v>26</v>
      </c>
      <c r="E21" s="66">
        <v>5</v>
      </c>
      <c r="F21" s="68">
        <v>2</v>
      </c>
      <c r="G21" s="52">
        <v>1</v>
      </c>
      <c r="H21" s="52"/>
      <c r="I21" s="52"/>
      <c r="J21" s="52"/>
      <c r="K21" s="18">
        <f>SUM(F21:J21)*14</f>
        <v>42</v>
      </c>
      <c r="L21" s="18">
        <f t="shared" ref="L21:L22" si="3">E21*25-K21</f>
        <v>83</v>
      </c>
      <c r="M21" s="137" t="s">
        <v>24</v>
      </c>
      <c r="N21" s="138"/>
      <c r="Q21" s="11"/>
      <c r="R21" s="10"/>
      <c r="S21" s="26"/>
      <c r="T21" s="26"/>
      <c r="U21" s="26"/>
    </row>
    <row r="22" spans="1:21" ht="15.75" thickBot="1" x14ac:dyDescent="0.3">
      <c r="A22" s="46">
        <v>10</v>
      </c>
      <c r="B22" s="15" t="s">
        <v>67</v>
      </c>
      <c r="C22" s="55" t="s">
        <v>49</v>
      </c>
      <c r="D22" s="20" t="s">
        <v>26</v>
      </c>
      <c r="E22" s="57">
        <v>5</v>
      </c>
      <c r="F22" s="59">
        <v>1</v>
      </c>
      <c r="G22" s="15">
        <v>2</v>
      </c>
      <c r="H22" s="15"/>
      <c r="I22" s="15"/>
      <c r="J22" s="15"/>
      <c r="K22" s="15">
        <f>SUM(F22:J22)*14</f>
        <v>42</v>
      </c>
      <c r="L22" s="15">
        <f t="shared" si="3"/>
        <v>83</v>
      </c>
      <c r="M22" s="141" t="s">
        <v>24</v>
      </c>
      <c r="N22" s="142"/>
      <c r="Q22" s="11"/>
      <c r="R22" s="10"/>
      <c r="S22" s="11"/>
      <c r="T22" s="11"/>
      <c r="U22" s="11"/>
    </row>
    <row r="23" spans="1:21" ht="15.75" thickBot="1" x14ac:dyDescent="0.3">
      <c r="B23" s="2"/>
      <c r="C23" s="2"/>
      <c r="D23" s="1"/>
      <c r="E23" s="2"/>
      <c r="F23" s="2"/>
      <c r="G23" s="2"/>
      <c r="H23" s="1"/>
      <c r="I23" s="1"/>
      <c r="J23" s="1"/>
      <c r="K23" s="2"/>
      <c r="L23" s="2"/>
      <c r="M23" s="203"/>
      <c r="N23" s="203"/>
      <c r="Q23" s="11"/>
      <c r="R23" s="11"/>
      <c r="S23" s="11"/>
      <c r="T23" s="11"/>
      <c r="U23" s="11"/>
    </row>
    <row r="24" spans="1:21" x14ac:dyDescent="0.25">
      <c r="B24" s="115" t="s">
        <v>36</v>
      </c>
      <c r="C24" s="38" t="str">
        <f>[1]Sem_I!C22</f>
        <v>Discipline Obligatorii:</v>
      </c>
      <c r="D24" s="118">
        <f>SUM(F9:J14)</f>
        <v>26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20"/>
      <c r="Q24" s="11"/>
      <c r="R24" s="11"/>
      <c r="S24" s="11"/>
      <c r="T24" s="11"/>
      <c r="U24" s="11"/>
    </row>
    <row r="25" spans="1:21" x14ac:dyDescent="0.25">
      <c r="B25" s="116"/>
      <c r="C25" s="39" t="str">
        <f>[1]Sem_I!C23</f>
        <v>Discipline Opționale:</v>
      </c>
      <c r="D25" s="121">
        <f>SUM(F16:J17)</f>
        <v>2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Q25" s="11"/>
      <c r="R25" s="11"/>
      <c r="S25" s="11"/>
      <c r="T25" s="11"/>
      <c r="U25" s="11"/>
    </row>
    <row r="26" spans="1:21" ht="15.75" thickBot="1" x14ac:dyDescent="0.3">
      <c r="B26" s="117"/>
      <c r="C26" s="40" t="str">
        <f>[1]Sem_I!C24</f>
        <v>Discipline Facultative:</v>
      </c>
      <c r="D26" s="124">
        <f>SUM(F21:J22)</f>
        <v>6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6"/>
      <c r="Q26" s="11"/>
      <c r="R26" s="11"/>
      <c r="S26" s="11"/>
      <c r="T26" s="11"/>
      <c r="U26" s="11"/>
    </row>
    <row r="27" spans="1:21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Q27" s="11"/>
      <c r="R27" s="11"/>
      <c r="S27" s="11"/>
      <c r="T27" s="11"/>
      <c r="U27" s="11"/>
    </row>
    <row r="28" spans="1:21" x14ac:dyDescent="0.25">
      <c r="B28" s="3" t="s">
        <v>40</v>
      </c>
      <c r="C28" s="8"/>
      <c r="D28" s="1"/>
      <c r="E28" s="109" t="s">
        <v>41</v>
      </c>
      <c r="F28" s="109"/>
      <c r="G28" s="3"/>
      <c r="H28" s="1"/>
      <c r="I28" s="1"/>
      <c r="J28" s="1"/>
      <c r="K28" s="143" t="s">
        <v>42</v>
      </c>
      <c r="L28" s="143"/>
      <c r="M28" s="143"/>
      <c r="N28" s="143"/>
      <c r="Q28" s="11"/>
      <c r="R28" s="11"/>
      <c r="S28" s="11"/>
      <c r="T28" s="11"/>
      <c r="U28" s="11"/>
    </row>
    <row r="29" spans="1:21" x14ac:dyDescent="0.25">
      <c r="B29" s="112" t="str">
        <f>[1]Sem_I!B27</f>
        <v>Mihnea-Cosmin COSTOIU</v>
      </c>
      <c r="C29" s="112"/>
      <c r="D29" s="133" t="str">
        <f>[1]Sem_I!D27</f>
        <v>Radu ȘTEFĂNOIU</v>
      </c>
      <c r="E29" s="133"/>
      <c r="F29" s="133"/>
      <c r="G29" s="133"/>
      <c r="H29" s="133"/>
      <c r="I29" s="133"/>
      <c r="J29" s="69"/>
      <c r="K29" s="132" t="str">
        <f>[1]Sem_I!K27</f>
        <v>Iulian Vasile ANTONIAC</v>
      </c>
      <c r="L29" s="132"/>
      <c r="M29" s="132"/>
      <c r="N29" s="132"/>
      <c r="Q29" s="11"/>
      <c r="R29" s="11"/>
      <c r="S29" s="11"/>
      <c r="T29" s="11"/>
      <c r="U29" s="1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11"/>
      <c r="R30" s="11"/>
      <c r="S30" s="11"/>
      <c r="T30" s="11"/>
      <c r="U30" s="11"/>
    </row>
  </sheetData>
  <sheetProtection formatCells="0" formatRows="0" insertRows="0" insertHyperlinks="0" deleteRows="0" sort="0" autoFilter="0" pivotTables="0"/>
  <protectedRanges>
    <protectedRange sqref="L2 A16:XFD17 A21:B22 A9:XFD14" name="Editabil"/>
  </protectedRanges>
  <mergeCells count="53">
    <mergeCell ref="A4:B4"/>
    <mergeCell ref="L2:N2"/>
    <mergeCell ref="C1:K1"/>
    <mergeCell ref="E28:F28"/>
    <mergeCell ref="K28:N28"/>
    <mergeCell ref="B29:C29"/>
    <mergeCell ref="D29:I29"/>
    <mergeCell ref="K29:N29"/>
    <mergeCell ref="M21:N21"/>
    <mergeCell ref="M22:N22"/>
    <mergeCell ref="M23:N23"/>
    <mergeCell ref="B24:B26"/>
    <mergeCell ref="D24:N24"/>
    <mergeCell ref="D25:N25"/>
    <mergeCell ref="D26:N26"/>
    <mergeCell ref="A18:C19"/>
    <mergeCell ref="E18:E19"/>
    <mergeCell ref="K18:K19"/>
    <mergeCell ref="L18:L19"/>
    <mergeCell ref="A20:N20"/>
    <mergeCell ref="M14:N14"/>
    <mergeCell ref="A15:N15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N17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M12:N12"/>
    <mergeCell ref="C3:G3"/>
    <mergeCell ref="L3:M3"/>
    <mergeCell ref="L1:M1"/>
    <mergeCell ref="B2:C2"/>
    <mergeCell ref="D2:H2"/>
  </mergeCells>
  <conditionalFormatting sqref="D18:D30 D2:D16 C1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7" top="0.34" bottom="0.15748031496062992" header="0.31496062992125984" footer="0.15748031496062992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12A2-65E5-4B92-A6BF-8D7108B8E63C}">
  <dimension ref="A1:U27"/>
  <sheetViews>
    <sheetView zoomScale="80" zoomScaleNormal="80" zoomScaleSheetLayoutView="80" workbookViewId="0">
      <selection activeCell="C12" sqref="C12"/>
    </sheetView>
  </sheetViews>
  <sheetFormatPr defaultRowHeight="15" x14ac:dyDescent="0.25"/>
  <cols>
    <col min="1" max="1" width="4.7109375" style="25" customWidth="1"/>
    <col min="2" max="2" width="14.7109375" customWidth="1"/>
    <col min="3" max="3" width="70.42578125" customWidth="1"/>
    <col min="4" max="4" width="9.7109375" customWidth="1"/>
    <col min="5" max="5" width="4.5703125" customWidth="1"/>
    <col min="6" max="10" width="4.140625" customWidth="1"/>
    <col min="11" max="11" width="9.28515625" customWidth="1"/>
    <col min="12" max="12" width="5.5703125" customWidth="1"/>
    <col min="13" max="13" width="5.5703125" style="5" customWidth="1"/>
    <col min="14" max="14" width="4.42578125" style="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8"/>
      <c r="R1" s="78"/>
      <c r="S1" s="78"/>
      <c r="T1" s="78"/>
      <c r="U1" s="78"/>
    </row>
    <row r="2" spans="1:21" ht="15" customHeight="1" x14ac:dyDescent="0.25">
      <c r="B2" s="112"/>
      <c r="C2" s="112"/>
      <c r="D2" s="109"/>
      <c r="E2" s="109"/>
      <c r="F2" s="109"/>
      <c r="G2" s="109"/>
      <c r="H2" s="109"/>
      <c r="K2" s="7" t="str">
        <f>[1]Sem_I!K2</f>
        <v>Anul universitar:</v>
      </c>
      <c r="L2" s="109" t="str">
        <f>Sem_III!L2</f>
        <v>2024 - 2025</v>
      </c>
      <c r="M2" s="109"/>
      <c r="N2" s="109"/>
      <c r="Q2" s="11"/>
      <c r="R2" s="11"/>
      <c r="S2" s="11"/>
      <c r="T2" s="11"/>
      <c r="U2" s="11"/>
    </row>
    <row r="3" spans="1:21" x14ac:dyDescent="0.25">
      <c r="B3" s="6" t="s">
        <v>2</v>
      </c>
      <c r="C3" s="112" t="str">
        <f>[1]Sem_I!C3</f>
        <v>Ingineria materialelor</v>
      </c>
      <c r="D3" s="112"/>
      <c r="E3" s="112"/>
      <c r="F3" s="112"/>
      <c r="G3" s="112"/>
      <c r="K3" s="7" t="str">
        <f>[1]Sem_I!K3</f>
        <v>Anul de studii:</v>
      </c>
      <c r="L3" s="112" t="s">
        <v>44</v>
      </c>
      <c r="M3" s="112"/>
      <c r="Q3" s="11"/>
      <c r="R3" s="11"/>
      <c r="S3" s="11"/>
      <c r="T3" s="11"/>
      <c r="U3" s="11"/>
    </row>
    <row r="4" spans="1:21" ht="15" customHeight="1" x14ac:dyDescent="0.25">
      <c r="A4" s="109" t="s">
        <v>5</v>
      </c>
      <c r="B4" s="109"/>
      <c r="C4" s="112" t="str">
        <f>[1]Sem_I!C4</f>
        <v>Ştiinţa şi expertizarea materialelor metalice avansate</v>
      </c>
      <c r="D4" s="112"/>
      <c r="E4" s="112"/>
      <c r="F4" s="112"/>
      <c r="G4" s="112"/>
      <c r="H4" s="112"/>
      <c r="I4" s="112"/>
      <c r="J4" s="112"/>
      <c r="K4" s="7" t="str">
        <f>[1]Sem_I!K4</f>
        <v>Semestrul:</v>
      </c>
      <c r="L4" s="8" t="s">
        <v>44</v>
      </c>
      <c r="M4" s="8"/>
      <c r="Q4" s="11"/>
      <c r="R4" s="11"/>
      <c r="S4" s="11"/>
      <c r="T4" s="11"/>
      <c r="U4" s="11"/>
    </row>
    <row r="5" spans="1:21" ht="12" customHeight="1" thickBot="1" x14ac:dyDescent="0.3">
      <c r="B5" s="6"/>
      <c r="C5" s="109"/>
      <c r="D5" s="109"/>
      <c r="E5" s="109"/>
      <c r="F5" s="109"/>
      <c r="G5" s="109"/>
      <c r="K5" s="7"/>
      <c r="L5" s="112"/>
      <c r="M5" s="112"/>
      <c r="Q5" s="11"/>
      <c r="R5" s="11"/>
      <c r="S5" s="11"/>
      <c r="T5" s="11"/>
      <c r="U5" s="11"/>
    </row>
    <row r="6" spans="1:21" s="1" customFormat="1" ht="20.100000000000001" customHeight="1" x14ac:dyDescent="0.25">
      <c r="A6" s="189" t="s">
        <v>47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P6" s="69"/>
      <c r="Q6" s="11"/>
      <c r="R6" s="11"/>
      <c r="S6" s="11"/>
      <c r="T6" s="11"/>
      <c r="U6" s="11"/>
    </row>
    <row r="7" spans="1:21" ht="30.75" thickBot="1" x14ac:dyDescent="0.3">
      <c r="A7" s="190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6" t="s">
        <v>20</v>
      </c>
      <c r="L7" s="106" t="s">
        <v>21</v>
      </c>
      <c r="M7" s="162"/>
      <c r="N7" s="168"/>
      <c r="Q7" s="11"/>
      <c r="R7" s="11"/>
      <c r="S7" s="11"/>
      <c r="T7" s="11"/>
      <c r="U7" s="11"/>
    </row>
    <row r="8" spans="1:21" ht="15.75" thickBot="1" x14ac:dyDescent="0.3">
      <c r="A8" s="205" t="s">
        <v>22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7"/>
      <c r="Q8" s="11"/>
      <c r="R8" s="11"/>
      <c r="S8" s="11"/>
      <c r="T8" s="11"/>
      <c r="U8" s="11"/>
    </row>
    <row r="9" spans="1:21" x14ac:dyDescent="0.25">
      <c r="A9" s="44">
        <v>1</v>
      </c>
      <c r="B9" s="17" t="s">
        <v>69</v>
      </c>
      <c r="C9" s="53" t="s">
        <v>50</v>
      </c>
      <c r="D9" s="23" t="s">
        <v>27</v>
      </c>
      <c r="E9" s="23">
        <v>28</v>
      </c>
      <c r="F9" s="99"/>
      <c r="G9" s="100"/>
      <c r="H9" s="100"/>
      <c r="I9" s="100"/>
      <c r="J9" s="101">
        <v>27</v>
      </c>
      <c r="K9" s="17">
        <f t="shared" ref="K9" si="0">SUM(F9:J9)*14</f>
        <v>378</v>
      </c>
      <c r="L9" s="17">
        <f t="shared" ref="L9" si="1">E9*25-K9</f>
        <v>322</v>
      </c>
      <c r="M9" s="208" t="s">
        <v>25</v>
      </c>
      <c r="N9" s="209"/>
      <c r="Q9" s="11"/>
      <c r="R9" s="11"/>
      <c r="S9" s="11"/>
      <c r="T9" s="11"/>
      <c r="U9" s="11"/>
    </row>
    <row r="10" spans="1:21" ht="15.75" thickBot="1" x14ac:dyDescent="0.3">
      <c r="A10" s="46">
        <v>2</v>
      </c>
      <c r="B10" s="15" t="s">
        <v>110</v>
      </c>
      <c r="C10" s="55" t="s">
        <v>68</v>
      </c>
      <c r="D10" s="20" t="s">
        <v>26</v>
      </c>
      <c r="E10" s="20">
        <v>2</v>
      </c>
      <c r="F10" s="102">
        <v>1</v>
      </c>
      <c r="G10" s="103"/>
      <c r="H10" s="103"/>
      <c r="I10" s="103"/>
      <c r="J10" s="103"/>
      <c r="K10" s="15">
        <f>SUM(F10:J10)*14</f>
        <v>14</v>
      </c>
      <c r="L10" s="15">
        <f>E10*25-K10</f>
        <v>36</v>
      </c>
      <c r="M10" s="113" t="s">
        <v>25</v>
      </c>
      <c r="N10" s="114"/>
      <c r="Q10" s="11"/>
      <c r="R10" s="11"/>
      <c r="S10" s="11"/>
      <c r="T10" s="11"/>
      <c r="U10" s="11"/>
    </row>
    <row r="11" spans="1:21" ht="15.75" thickBot="1" x14ac:dyDescent="0.3">
      <c r="A11" s="210" t="s">
        <v>28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2"/>
      <c r="Q11" s="11"/>
      <c r="T11" s="11"/>
      <c r="U11" s="11"/>
    </row>
    <row r="12" spans="1:21" ht="15.75" thickBot="1" x14ac:dyDescent="0.3">
      <c r="A12" s="87"/>
      <c r="B12" s="88"/>
      <c r="C12" s="89"/>
      <c r="D12" s="84"/>
      <c r="E12" s="84"/>
      <c r="F12" s="85"/>
      <c r="G12" s="82"/>
      <c r="H12" s="82"/>
      <c r="I12" s="82"/>
      <c r="J12" s="82"/>
      <c r="K12" s="82">
        <f>SUM(F12:J12)*14</f>
        <v>0</v>
      </c>
      <c r="L12" s="82">
        <f t="shared" ref="L12" si="2">E12*25-K12</f>
        <v>0</v>
      </c>
      <c r="M12" s="151"/>
      <c r="N12" s="213"/>
      <c r="Q12" s="11"/>
      <c r="T12" s="11"/>
      <c r="U12" s="11"/>
    </row>
    <row r="13" spans="1:21" x14ac:dyDescent="0.25">
      <c r="A13" s="195" t="s">
        <v>29</v>
      </c>
      <c r="B13" s="119"/>
      <c r="C13" s="120"/>
      <c r="D13" s="104" t="s">
        <v>30</v>
      </c>
      <c r="E13" s="197">
        <f>SUM(E9:E12)</f>
        <v>30</v>
      </c>
      <c r="F13" s="79">
        <f>SUM(F9:F12)</f>
        <v>1</v>
      </c>
      <c r="G13" s="80">
        <f>SUM(G9:G12)</f>
        <v>0</v>
      </c>
      <c r="H13" s="80">
        <f>SUM(H9:H12)</f>
        <v>0</v>
      </c>
      <c r="I13" s="80">
        <f>SUM(I9:I12)</f>
        <v>0</v>
      </c>
      <c r="J13" s="80"/>
      <c r="K13" s="119">
        <f>SUM(K8:K12)</f>
        <v>392</v>
      </c>
      <c r="L13" s="119">
        <f>SUM(L8:L12)</f>
        <v>358</v>
      </c>
      <c r="M13" s="80" t="s">
        <v>31</v>
      </c>
      <c r="N13" s="86" t="s">
        <v>32</v>
      </c>
      <c r="Q13" s="11"/>
      <c r="T13" s="11"/>
      <c r="U13" s="11"/>
    </row>
    <row r="14" spans="1:21" ht="15.75" thickBot="1" x14ac:dyDescent="0.3">
      <c r="A14" s="196"/>
      <c r="B14" s="125"/>
      <c r="C14" s="126"/>
      <c r="D14" s="105" t="s">
        <v>33</v>
      </c>
      <c r="E14" s="198"/>
      <c r="F14" s="81">
        <f>COUNT(F9:F12)</f>
        <v>1</v>
      </c>
      <c r="G14" s="14">
        <f>COUNT(G9:G12)</f>
        <v>0</v>
      </c>
      <c r="H14" s="14">
        <f>COUNT(H9:H12)</f>
        <v>0</v>
      </c>
      <c r="I14" s="14">
        <f>COUNT(I9:I12)</f>
        <v>0</v>
      </c>
      <c r="J14" s="14"/>
      <c r="K14" s="125"/>
      <c r="L14" s="125"/>
      <c r="M14" s="15">
        <f>COUNTIF(M1:M13,"=E")</f>
        <v>0</v>
      </c>
      <c r="N14" s="16">
        <f>COUNTIF(M1:M13,"=V")</f>
        <v>2</v>
      </c>
      <c r="Q14" s="11"/>
      <c r="R14" s="11"/>
      <c r="S14" s="11"/>
      <c r="T14" s="11"/>
      <c r="U14" s="11"/>
    </row>
    <row r="15" spans="1:21" x14ac:dyDescent="0.25">
      <c r="A15" s="214" t="s">
        <v>34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8"/>
      <c r="Q15" s="11"/>
      <c r="R15" s="11"/>
      <c r="S15" s="11"/>
      <c r="T15" s="11"/>
      <c r="U15" s="11"/>
    </row>
    <row r="16" spans="1:21" ht="30" x14ac:dyDescent="0.25">
      <c r="A16" s="45">
        <v>3</v>
      </c>
      <c r="B16" s="18" t="s">
        <v>70</v>
      </c>
      <c r="C16" s="54" t="s">
        <v>51</v>
      </c>
      <c r="D16" s="19" t="s">
        <v>26</v>
      </c>
      <c r="E16" s="19">
        <v>5</v>
      </c>
      <c r="F16" s="204" t="s">
        <v>52</v>
      </c>
      <c r="G16" s="176"/>
      <c r="H16" s="176"/>
      <c r="I16" s="176"/>
      <c r="J16" s="18"/>
      <c r="K16" s="18">
        <f>SUM(F16:J16)*14</f>
        <v>0</v>
      </c>
      <c r="L16" s="18">
        <f t="shared" ref="L16:L17" si="3">E16*25-K16</f>
        <v>125</v>
      </c>
      <c r="M16" s="176" t="s">
        <v>25</v>
      </c>
      <c r="N16" s="177"/>
      <c r="Q16" s="11"/>
      <c r="R16" s="11"/>
      <c r="S16" s="11"/>
      <c r="T16" s="11"/>
      <c r="U16" s="11"/>
    </row>
    <row r="17" spans="1:21" ht="15.75" thickBot="1" x14ac:dyDescent="0.3">
      <c r="A17" s="46">
        <v>4</v>
      </c>
      <c r="B17" s="15" t="s">
        <v>71</v>
      </c>
      <c r="C17" s="55" t="s">
        <v>53</v>
      </c>
      <c r="D17" s="20" t="s">
        <v>26</v>
      </c>
      <c r="E17" s="20">
        <v>5</v>
      </c>
      <c r="F17" s="22"/>
      <c r="G17" s="15"/>
      <c r="H17" s="15"/>
      <c r="I17" s="15"/>
      <c r="J17" s="15"/>
      <c r="K17" s="15">
        <f t="shared" ref="K17" si="4">SUM(F17:I17)*14</f>
        <v>0</v>
      </c>
      <c r="L17" s="15">
        <f t="shared" si="3"/>
        <v>125</v>
      </c>
      <c r="M17" s="141" t="s">
        <v>24</v>
      </c>
      <c r="N17" s="142"/>
      <c r="Q17" s="11"/>
      <c r="R17" s="11"/>
      <c r="S17" s="11"/>
      <c r="T17" s="11"/>
      <c r="U17" s="11"/>
    </row>
    <row r="18" spans="1:21" ht="15.75" thickBot="1" x14ac:dyDescent="0.3">
      <c r="Q18" s="11"/>
      <c r="R18" s="10"/>
      <c r="S18" s="11"/>
      <c r="T18" s="11"/>
      <c r="U18" s="11"/>
    </row>
    <row r="19" spans="1:21" ht="15.75" thickBot="1" x14ac:dyDescent="0.3">
      <c r="B19" s="215" t="s">
        <v>54</v>
      </c>
      <c r="C19" s="216"/>
      <c r="D19" s="90" t="s">
        <v>104</v>
      </c>
      <c r="E19" s="217"/>
      <c r="F19" s="218"/>
      <c r="G19" s="47"/>
      <c r="H19" s="47"/>
      <c r="I19" s="47"/>
      <c r="J19" s="47"/>
      <c r="K19" s="47"/>
      <c r="L19" s="47"/>
      <c r="M19" s="48"/>
      <c r="N19" s="49"/>
      <c r="Q19" s="11"/>
      <c r="R19" s="10"/>
      <c r="S19" s="11"/>
      <c r="T19" s="11"/>
      <c r="U19" s="11"/>
    </row>
    <row r="20" spans="1:21" ht="15.75" thickBo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Q20" s="11"/>
      <c r="R20" s="10"/>
      <c r="S20" s="11"/>
      <c r="T20" s="11"/>
      <c r="U20" s="11"/>
    </row>
    <row r="21" spans="1:21" x14ac:dyDescent="0.25">
      <c r="B21" s="115" t="s">
        <v>36</v>
      </c>
      <c r="C21" s="38" t="str">
        <f>[1]Sem_I!C22</f>
        <v>Discipline Obligatorii:</v>
      </c>
      <c r="D21" s="118">
        <f>SUM(F9:J10)</f>
        <v>28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20"/>
      <c r="Q21" s="11"/>
      <c r="R21" s="10"/>
      <c r="S21" s="11"/>
      <c r="T21" s="11"/>
      <c r="U21" s="11"/>
    </row>
    <row r="22" spans="1:21" x14ac:dyDescent="0.25">
      <c r="B22" s="116"/>
      <c r="C22" s="39" t="str">
        <f>[1]Sem_I!C23</f>
        <v>Discipline Opționale:</v>
      </c>
      <c r="D22" s="121">
        <f>SUM(F12:J12)</f>
        <v>0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3"/>
    </row>
    <row r="23" spans="1:21" ht="15.75" thickBot="1" x14ac:dyDescent="0.3">
      <c r="B23" s="117"/>
      <c r="C23" s="40" t="str">
        <f>[1]Sem_I!C24</f>
        <v>Discipline Facultative:</v>
      </c>
      <c r="D23" s="124">
        <f>SUM(F16:J17)</f>
        <v>0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6"/>
    </row>
    <row r="24" spans="1:2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21" x14ac:dyDescent="0.25">
      <c r="B25" s="3" t="s">
        <v>40</v>
      </c>
      <c r="C25" s="8"/>
      <c r="D25" s="1"/>
      <c r="E25" s="109" t="s">
        <v>41</v>
      </c>
      <c r="F25" s="109"/>
      <c r="G25" s="3"/>
      <c r="H25" s="1"/>
      <c r="I25" s="1"/>
      <c r="J25" s="1"/>
      <c r="K25" s="143" t="s">
        <v>42</v>
      </c>
      <c r="L25" s="143"/>
      <c r="M25" s="143"/>
      <c r="N25" s="143"/>
    </row>
    <row r="26" spans="1:21" x14ac:dyDescent="0.25">
      <c r="B26" s="112" t="str">
        <f>[1]Sem_I!B27</f>
        <v>Mihnea-Cosmin COSTOIU</v>
      </c>
      <c r="C26" s="112"/>
      <c r="D26" s="133" t="str">
        <f>[1]Sem_I!D27</f>
        <v>Radu ȘTEFĂNOIU</v>
      </c>
      <c r="E26" s="133"/>
      <c r="F26" s="133"/>
      <c r="G26" s="133"/>
      <c r="H26" s="133"/>
      <c r="I26" s="133"/>
      <c r="J26" s="69"/>
      <c r="K26" s="132" t="str">
        <f>[1]Sem_I!K27</f>
        <v>Iulian Vasile ANTONIAC</v>
      </c>
      <c r="L26" s="132"/>
      <c r="M26" s="132"/>
      <c r="N26" s="132"/>
    </row>
    <row r="27" spans="1:21" ht="15" customHeight="1" x14ac:dyDescent="0.25">
      <c r="B27" s="1"/>
      <c r="C27" s="1"/>
      <c r="H27" s="3"/>
      <c r="I27" s="3"/>
      <c r="J27" s="3"/>
      <c r="K27" s="1"/>
      <c r="L27" s="1"/>
      <c r="M27" s="1"/>
    </row>
  </sheetData>
  <sheetProtection formatCells="0" formatRows="0" insertRows="0" insertHyperlinks="0" deleteRows="0" sort="0" autoFilter="0" pivotTables="0"/>
  <protectedRanges>
    <protectedRange sqref="A9:XFD10 A16:B17 A19:XFD20 A12:Q12 T12:XFD12" name="Editabil"/>
  </protectedRanges>
  <mergeCells count="43">
    <mergeCell ref="E25:F25"/>
    <mergeCell ref="K25:N25"/>
    <mergeCell ref="B26:C26"/>
    <mergeCell ref="D26:I26"/>
    <mergeCell ref="K26:N26"/>
    <mergeCell ref="M17:N17"/>
    <mergeCell ref="B19:C19"/>
    <mergeCell ref="E19:F19"/>
    <mergeCell ref="B21:B23"/>
    <mergeCell ref="D21:N21"/>
    <mergeCell ref="D22:N22"/>
    <mergeCell ref="D23:N23"/>
    <mergeCell ref="F16:I16"/>
    <mergeCell ref="M16:N16"/>
    <mergeCell ref="M6:N7"/>
    <mergeCell ref="A8:N8"/>
    <mergeCell ref="M9:N9"/>
    <mergeCell ref="M10:N10"/>
    <mergeCell ref="A11:N11"/>
    <mergeCell ref="M12:N12"/>
    <mergeCell ref="A13:C14"/>
    <mergeCell ref="E13:E14"/>
    <mergeCell ref="K13:K14"/>
    <mergeCell ref="L13:L14"/>
    <mergeCell ref="A15:N15"/>
    <mergeCell ref="C4:J4"/>
    <mergeCell ref="C5:G5"/>
    <mergeCell ref="L5:M5"/>
    <mergeCell ref="A6:A7"/>
    <mergeCell ref="B6:B7"/>
    <mergeCell ref="C6:C7"/>
    <mergeCell ref="D6:D7"/>
    <mergeCell ref="E6:E7"/>
    <mergeCell ref="F6:J6"/>
    <mergeCell ref="K6:L6"/>
    <mergeCell ref="A4:B4"/>
    <mergeCell ref="C3:G3"/>
    <mergeCell ref="L3:M3"/>
    <mergeCell ref="L1:M1"/>
    <mergeCell ref="B2:C2"/>
    <mergeCell ref="D2:H2"/>
    <mergeCell ref="C1:J1"/>
    <mergeCell ref="L2:N2"/>
  </mergeCells>
  <conditionalFormatting sqref="D5:D10 D12:D27 D2:D3 C1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23622047244094491" top="0.22" bottom="0.15748031496062992" header="0.31496062992125984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2024-09-25T06:41:00Z</cp:lastPrinted>
  <dcterms:created xsi:type="dcterms:W3CDTF">2015-06-05T18:19:34Z</dcterms:created>
  <dcterms:modified xsi:type="dcterms:W3CDTF">2024-09-25T06:41:05Z</dcterms:modified>
  <cp:category/>
  <cp:contentStatus/>
</cp:coreProperties>
</file>